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y\Desktop\Football\League\League 2024-2025\Mini\Fixtures\"/>
    </mc:Choice>
  </mc:AlternateContent>
  <xr:revisionPtr revIDLastSave="0" documentId="13_ncr:1_{8E3AAF40-6715-4C9E-9AAE-564EB2434183}" xr6:coauthVersionLast="47" xr6:coauthVersionMax="47" xr10:uidLastSave="{00000000-0000-0000-0000-000000000000}"/>
  <bookViews>
    <workbookView xWindow="-108" yWindow="-108" windowWidth="23256" windowHeight="12456" tabRatio="884" firstSheet="1" activeTab="1" xr2:uid="{00000000-000D-0000-FFFF-FFFF00000000}"/>
  </bookViews>
  <sheets>
    <sheet name="U7 Fixtures (2)" sheetId="21" state="hidden" r:id="rId1"/>
    <sheet name="Home" sheetId="13" r:id="rId2"/>
    <sheet name="Applications" sheetId="16" state="hidden" r:id="rId3"/>
    <sheet name="Teams" sheetId="12" r:id="rId4"/>
    <sheet name="Fixture Dates - old" sheetId="1" state="hidden" r:id="rId5"/>
    <sheet name="Fixture Dates" sheetId="20" r:id="rId6"/>
    <sheet name="Term Dates" sheetId="11" r:id="rId7"/>
    <sheet name="U7 Teams" sheetId="7" r:id="rId8"/>
    <sheet name="U7 Fixtures" sheetId="6" r:id="rId9"/>
    <sheet name="U8 Teams" sheetId="8" r:id="rId10"/>
    <sheet name="U8 Fixtures" sheetId="3" r:id="rId11"/>
    <sheet name="U9 Teams" sheetId="9" r:id="rId12"/>
    <sheet name="U9 Fixtures" sheetId="4" r:id="rId13"/>
    <sheet name="U10 Teams" sheetId="10" r:id="rId14"/>
    <sheet name="U10 Fixtures" sheetId="17" r:id="rId15"/>
  </sheets>
  <definedNames>
    <definedName name="_xlnm.Print_Area" localSheetId="5">'Fixture Dates'!$A$1:$Y$32</definedName>
    <definedName name="_xlnm.Print_Area" localSheetId="4">'Fixture Dates - old'!$A$1:$U$47</definedName>
    <definedName name="_xlnm.Print_Area" localSheetId="1">Home!$A$1:$L$9</definedName>
    <definedName name="_xlnm.Print_Area" localSheetId="3">Teams!$A$1:$Q$28</definedName>
    <definedName name="_xlnm.Print_Area" localSheetId="6">'Term Dates'!$A$1:$J$37</definedName>
    <definedName name="_xlnm.Print_Area" localSheetId="14">'U10 Fixtures'!$A$1:$F$197</definedName>
    <definedName name="_xlnm.Print_Area" localSheetId="13">'U10 Teams'!$A$1:$F$24</definedName>
    <definedName name="_xlnm.Print_Area" localSheetId="8">'U7 Fixtures'!$A$1:$F$126</definedName>
    <definedName name="_xlnm.Print_Area" localSheetId="0">'U7 Fixtures (2)'!$A$1:$E$89</definedName>
    <definedName name="_xlnm.Print_Area" localSheetId="7">'U7 Teams'!$A$1:$F$19</definedName>
    <definedName name="_xlnm.Print_Area" localSheetId="10">'U8 Fixtures'!$A$1:$F$127</definedName>
    <definedName name="_xlnm.Print_Area" localSheetId="9">'U8 Teams'!$A$1:$F$20</definedName>
    <definedName name="_xlnm.Print_Area" localSheetId="12">'U9 Fixtures'!$A$1:$F$196</definedName>
    <definedName name="_xlnm.Print_Area" localSheetId="11">'U9 Teams'!$A$1:$F$23</definedName>
    <definedName name="_xlnm.Print_Titles" localSheetId="14">'U10 Fixtures'!$1:$1</definedName>
    <definedName name="_xlnm.Print_Titles" localSheetId="10">'U8 Fixtures'!$1:$1</definedName>
    <definedName name="_xlnm.Print_Titles" localSheetId="12">'U9 Fixtures'!$1:$1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2" l="1"/>
  <c r="L23" i="12"/>
  <c r="H23" i="12"/>
  <c r="D23" i="12"/>
  <c r="E20" i="10"/>
  <c r="E8" i="10" l="1"/>
  <c r="E10" i="10"/>
  <c r="B20" i="10"/>
  <c r="E22" i="10"/>
  <c r="E14" i="10"/>
  <c r="E9" i="10"/>
  <c r="A6" i="10"/>
  <c r="A7" i="10"/>
  <c r="A8" i="10"/>
  <c r="A10" i="10"/>
  <c r="A11" i="10"/>
  <c r="A12" i="10"/>
  <c r="A13" i="10"/>
  <c r="A14" i="10"/>
  <c r="A15" i="10"/>
  <c r="A16" i="10"/>
  <c r="A18" i="10"/>
  <c r="A19" i="10"/>
  <c r="A20" i="10"/>
  <c r="A21" i="10"/>
  <c r="A22" i="10"/>
  <c r="A23" i="10"/>
  <c r="B6" i="10"/>
  <c r="C6" i="10"/>
  <c r="B7" i="10"/>
  <c r="C7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8" i="10"/>
  <c r="C18" i="10"/>
  <c r="B19" i="10"/>
  <c r="C19" i="10"/>
  <c r="C20" i="10"/>
  <c r="B21" i="10"/>
  <c r="C21" i="10"/>
  <c r="B22" i="10"/>
  <c r="C22" i="10"/>
  <c r="B23" i="10"/>
  <c r="C23" i="10"/>
  <c r="C5" i="10"/>
  <c r="B5" i="10"/>
  <c r="E16" i="9" l="1"/>
  <c r="E15" i="9"/>
  <c r="E18" i="9"/>
  <c r="E7" i="9"/>
  <c r="A22" i="9"/>
  <c r="B22" i="9"/>
  <c r="C22" i="9"/>
  <c r="B21" i="9"/>
  <c r="C21" i="9"/>
  <c r="B20" i="9"/>
  <c r="C20" i="9"/>
  <c r="B6" i="9"/>
  <c r="C6" i="9"/>
  <c r="B7" i="9"/>
  <c r="C7" i="9"/>
  <c r="B8" i="9"/>
  <c r="C8" i="9"/>
  <c r="B9" i="9"/>
  <c r="C9" i="9"/>
  <c r="B10" i="9"/>
  <c r="C10" i="9"/>
  <c r="B11" i="9"/>
  <c r="C11" i="9"/>
  <c r="B12" i="9"/>
  <c r="C12" i="9"/>
  <c r="B13" i="9"/>
  <c r="C13" i="9"/>
  <c r="B14" i="9"/>
  <c r="C14" i="9"/>
  <c r="B17" i="9"/>
  <c r="C17" i="9"/>
  <c r="B18" i="9"/>
  <c r="C18" i="9"/>
  <c r="B19" i="9"/>
  <c r="C19" i="9"/>
  <c r="C5" i="9"/>
  <c r="B5" i="9"/>
  <c r="E12" i="8"/>
  <c r="E11" i="8"/>
  <c r="E8" i="8"/>
  <c r="E19" i="8"/>
  <c r="E18" i="8"/>
  <c r="E17" i="8"/>
  <c r="E16" i="8"/>
  <c r="E15" i="8"/>
  <c r="E14" i="8"/>
  <c r="E13" i="8"/>
  <c r="E9" i="8"/>
  <c r="E7" i="8"/>
  <c r="E6" i="8"/>
  <c r="E5" i="8"/>
  <c r="A6" i="8"/>
  <c r="A7" i="8"/>
  <c r="A9" i="8"/>
  <c r="A10" i="8"/>
  <c r="A11" i="8"/>
  <c r="A12" i="8"/>
  <c r="A13" i="8"/>
  <c r="A14" i="8"/>
  <c r="A15" i="8"/>
  <c r="A16" i="8"/>
  <c r="A17" i="8"/>
  <c r="A18" i="8"/>
  <c r="A19" i="8"/>
  <c r="B6" i="8"/>
  <c r="C6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C5" i="8"/>
  <c r="B5" i="8"/>
  <c r="E6" i="7"/>
  <c r="E18" i="7"/>
  <c r="E17" i="7"/>
  <c r="E16" i="7"/>
  <c r="E15" i="7"/>
  <c r="E14" i="7"/>
  <c r="E12" i="7"/>
  <c r="E11" i="7"/>
  <c r="E10" i="7"/>
  <c r="E9" i="7"/>
  <c r="E8" i="7"/>
  <c r="E7" i="7"/>
  <c r="E5" i="7"/>
  <c r="B6" i="7"/>
  <c r="C6" i="7"/>
  <c r="B7" i="7"/>
  <c r="C7" i="7"/>
  <c r="B8" i="7"/>
  <c r="C8" i="7"/>
  <c r="B9" i="7"/>
  <c r="C9" i="7"/>
  <c r="B10" i="7"/>
  <c r="C10" i="7"/>
  <c r="B11" i="7"/>
  <c r="C11" i="7"/>
  <c r="B12" i="7"/>
  <c r="C12" i="7"/>
  <c r="B14" i="7"/>
  <c r="C14" i="7"/>
  <c r="B15" i="7"/>
  <c r="C15" i="7"/>
  <c r="B16" i="7"/>
  <c r="C16" i="7"/>
  <c r="B17" i="7"/>
  <c r="C17" i="7"/>
  <c r="B18" i="7"/>
  <c r="C18" i="7"/>
  <c r="C5" i="7" l="1"/>
  <c r="A6" i="7"/>
  <c r="A7" i="7"/>
  <c r="A8" i="7"/>
  <c r="A9" i="7"/>
  <c r="A10" i="7"/>
  <c r="A11" i="7"/>
  <c r="A12" i="7"/>
  <c r="A13" i="7"/>
  <c r="A14" i="7"/>
  <c r="A15" i="7"/>
  <c r="A16" i="7"/>
  <c r="A17" i="7"/>
  <c r="B5" i="7"/>
  <c r="E17" i="10"/>
  <c r="E23" i="10"/>
  <c r="E21" i="10"/>
  <c r="E19" i="10"/>
  <c r="E18" i="10"/>
  <c r="E16" i="10"/>
  <c r="E15" i="10"/>
  <c r="E13" i="10"/>
  <c r="E12" i="10"/>
  <c r="E11" i="10"/>
  <c r="E7" i="10"/>
  <c r="E6" i="10"/>
  <c r="E5" i="10"/>
  <c r="E22" i="9"/>
  <c r="E21" i="9"/>
  <c r="E20" i="9"/>
  <c r="E19" i="9"/>
  <c r="E17" i="9"/>
  <c r="E14" i="9"/>
  <c r="E13" i="9"/>
  <c r="E12" i="9"/>
  <c r="E11" i="9"/>
  <c r="E9" i="9"/>
  <c r="E10" i="9"/>
  <c r="E8" i="9"/>
  <c r="E5" i="9"/>
  <c r="E6" i="9"/>
  <c r="E10" i="8"/>
  <c r="D5" i="20" l="1"/>
  <c r="E5" i="20" s="1"/>
  <c r="F5" i="20" s="1"/>
  <c r="G5" i="20" s="1"/>
  <c r="H5" i="20" s="1"/>
  <c r="I5" i="20" s="1"/>
  <c r="J5" i="20" s="1"/>
  <c r="K5" i="20" s="1"/>
  <c r="L5" i="20" s="1"/>
  <c r="M5" i="20" s="1"/>
  <c r="N5" i="20" s="1"/>
  <c r="O5" i="20" s="1"/>
  <c r="P5" i="20" s="1"/>
  <c r="Q5" i="20" s="1"/>
  <c r="R5" i="20" s="1"/>
  <c r="S5" i="20" s="1"/>
  <c r="T5" i="20" s="1"/>
  <c r="U5" i="20" s="1"/>
  <c r="V5" i="20" s="1"/>
  <c r="W5" i="20" s="1"/>
  <c r="X5" i="20" s="1"/>
  <c r="C18" i="20" s="1"/>
  <c r="D18" i="20" s="1"/>
  <c r="E18" i="20" s="1"/>
  <c r="F18" i="20" s="1"/>
  <c r="G18" i="20" s="1"/>
  <c r="H18" i="20" s="1"/>
  <c r="I18" i="20" s="1"/>
  <c r="J18" i="20" s="1"/>
  <c r="K18" i="20" s="1"/>
  <c r="L18" i="20" s="1"/>
  <c r="M18" i="20" s="1"/>
  <c r="N18" i="20" s="1"/>
  <c r="O18" i="20" s="1"/>
  <c r="P18" i="20" s="1"/>
  <c r="Q18" i="20" s="1"/>
  <c r="R18" i="20" s="1"/>
  <c r="S18" i="20" s="1"/>
  <c r="T18" i="20" s="1"/>
  <c r="A6" i="9" l="1"/>
  <c r="A7" i="9"/>
  <c r="A8" i="9"/>
  <c r="A9" i="9"/>
  <c r="A10" i="9"/>
  <c r="A11" i="9"/>
  <c r="A12" i="9"/>
  <c r="A13" i="9"/>
  <c r="A14" i="9"/>
  <c r="A15" i="9"/>
  <c r="A17" i="9"/>
  <c r="A18" i="9"/>
  <c r="A19" i="9"/>
  <c r="A20" i="9"/>
  <c r="A21" i="9"/>
  <c r="G36" i="16" l="1"/>
  <c r="F36" i="16"/>
  <c r="E36" i="16"/>
  <c r="D36" i="16"/>
  <c r="D5" i="1"/>
  <c r="E5" i="1" s="1"/>
  <c r="A5" i="10" l="1"/>
  <c r="A5" i="9"/>
  <c r="A5" i="8"/>
  <c r="A5" i="7"/>
  <c r="P25" i="12" l="1"/>
  <c r="F5" i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C18" i="1" s="1"/>
  <c r="D18" i="1" l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C28" i="1" s="1"/>
  <c r="D28" i="1" s="1"/>
  <c r="E28" i="1" s="1"/>
  <c r="F28" i="1" s="1"/>
</calcChain>
</file>

<file path=xl/sharedStrings.xml><?xml version="1.0" encoding="utf-8"?>
<sst xmlns="http://schemas.openxmlformats.org/spreadsheetml/2006/main" count="2374" uniqueCount="732">
  <si>
    <t>U8</t>
  </si>
  <si>
    <t>U7</t>
  </si>
  <si>
    <t>U9</t>
  </si>
  <si>
    <t>U10</t>
  </si>
  <si>
    <t>Saturday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</si>
  <si>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</si>
  <si>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</si>
  <si>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</si>
  <si>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</si>
  <si>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</si>
  <si>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</si>
  <si>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</si>
  <si>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</si>
  <si>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Mini League Fixture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</si>
  <si>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</si>
  <si>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</si>
  <si>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</si>
  <si>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</si>
  <si>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</si>
  <si>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</si>
  <si>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</si>
  <si>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</si>
  <si>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</si>
  <si>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Date</t>
  </si>
  <si>
    <t>Time</t>
  </si>
  <si>
    <t>Location</t>
  </si>
  <si>
    <t>Round 10</t>
  </si>
  <si>
    <t>Round 11</t>
  </si>
  <si>
    <t>U10 Teams</t>
  </si>
  <si>
    <t>U7 Teams</t>
  </si>
  <si>
    <t>U8 Teams</t>
  </si>
  <si>
    <t>U9 Teams</t>
  </si>
  <si>
    <t>Teams</t>
  </si>
  <si>
    <t>Total Teams =</t>
  </si>
  <si>
    <t>Fixture Dates</t>
  </si>
  <si>
    <t>Fixtures</t>
  </si>
  <si>
    <t>Term Dates</t>
  </si>
  <si>
    <t>Home</t>
  </si>
  <si>
    <t>Total Teams</t>
  </si>
  <si>
    <t>Bishops Lydeard</t>
  </si>
  <si>
    <t>ID</t>
  </si>
  <si>
    <t>Club_Name</t>
  </si>
  <si>
    <t>Ashcott FC</t>
  </si>
  <si>
    <t>Avishayes Combe Youth FC</t>
  </si>
  <si>
    <t>Bridgwater Victoria Park Rangers FC</t>
  </si>
  <si>
    <t>Bridgwater Wolves FC</t>
  </si>
  <si>
    <t>Burnham United Juniors</t>
  </si>
  <si>
    <t>Cotford Saints Youth</t>
  </si>
  <si>
    <t>F.C Rhinos Taunton</t>
  </si>
  <si>
    <t>Galmington Dragons FC</t>
  </si>
  <si>
    <t>Haywood Fc</t>
  </si>
  <si>
    <t>Hutton Juniors FC</t>
  </si>
  <si>
    <t>Isle of Wedmore Football Club</t>
  </si>
  <si>
    <t>Kingsdown Knights</t>
  </si>
  <si>
    <t>Minehead AFC</t>
  </si>
  <si>
    <t>Moors Youth</t>
  </si>
  <si>
    <t>Nether Stowey FC</t>
  </si>
  <si>
    <t>North Curry Youth Football Club</t>
  </si>
  <si>
    <t>North Petherton FC</t>
  </si>
  <si>
    <t>Ruishton FC</t>
  </si>
  <si>
    <t>Somerton</t>
  </si>
  <si>
    <t>Spaxton FC</t>
  </si>
  <si>
    <t>Staplegrove Youth FC</t>
  </si>
  <si>
    <t>Sydenham Rangers</t>
  </si>
  <si>
    <t>Taunton Pumas</t>
  </si>
  <si>
    <t>Tone Youth FC</t>
  </si>
  <si>
    <t>Watchet Town</t>
  </si>
  <si>
    <t>Wellington AFC</t>
  </si>
  <si>
    <t>Wells City</t>
  </si>
  <si>
    <t>Wembdon FC</t>
  </si>
  <si>
    <t>Wessex Youth FC</t>
  </si>
  <si>
    <t>Total</t>
  </si>
  <si>
    <t>League Applications for Season 2021/2022</t>
  </si>
  <si>
    <t>HT</t>
  </si>
  <si>
    <t>XMAS</t>
  </si>
  <si>
    <t>Half Term (HT) / Xmas / New Year / Easter</t>
  </si>
  <si>
    <t>New Year</t>
  </si>
  <si>
    <t>Huish Tigers Football</t>
  </si>
  <si>
    <t>Middlezoy Rovers Youth</t>
  </si>
  <si>
    <t>Easter HT</t>
  </si>
  <si>
    <t xml:space="preserve">U10 </t>
  </si>
  <si>
    <t>Age Group Division</t>
  </si>
  <si>
    <t>Sunday</t>
  </si>
  <si>
    <t>Single Teams</t>
  </si>
  <si>
    <t>Finish</t>
  </si>
  <si>
    <t>Cup Round 1</t>
  </si>
  <si>
    <t>R1</t>
  </si>
  <si>
    <t>R2</t>
  </si>
  <si>
    <t>Cup Finals</t>
  </si>
  <si>
    <t>U7 Galmington Dragons Hawks / Raiders</t>
  </si>
  <si>
    <t>U7 Tone Youth Hornets / Wasps</t>
  </si>
  <si>
    <t>U7 Wellington Lions / Tigers</t>
  </si>
  <si>
    <t>U7 Wembdon Saints / Dragons</t>
  </si>
  <si>
    <t>May</t>
  </si>
  <si>
    <t xml:space="preserve">Start </t>
  </si>
  <si>
    <t>TBC</t>
  </si>
  <si>
    <t>TDYL - MINI LEAGUE FIXTURE DATES - SEASON 2022/2023</t>
  </si>
  <si>
    <t>Rounds</t>
  </si>
  <si>
    <t>Cup</t>
  </si>
  <si>
    <t>Date to be confirmed and may change</t>
  </si>
  <si>
    <t>U7 Galmington Dragons Hawks / Raiders v U7 Wembdon Saints / Dragons</t>
  </si>
  <si>
    <t>Venue</t>
  </si>
  <si>
    <t>Kingsdown</t>
  </si>
  <si>
    <t>Minehead</t>
  </si>
  <si>
    <t>Ruishton</t>
  </si>
  <si>
    <t>Wellington</t>
  </si>
  <si>
    <t>Wembdon</t>
  </si>
  <si>
    <t>Galmington Dragons</t>
  </si>
  <si>
    <t>Huish Tigers</t>
  </si>
  <si>
    <t>Isle of Wedmore</t>
  </si>
  <si>
    <t>Tone Youth</t>
  </si>
  <si>
    <t>Watchet</t>
  </si>
  <si>
    <t>Bridgwater VPR</t>
  </si>
  <si>
    <t>Cup Final</t>
  </si>
  <si>
    <t>U7 Div</t>
  </si>
  <si>
    <t>U8 Div</t>
  </si>
  <si>
    <t>U10 Div</t>
  </si>
  <si>
    <t xml:space="preserve">U9 </t>
  </si>
  <si>
    <t>Easter</t>
  </si>
  <si>
    <t>BH Mon</t>
  </si>
  <si>
    <t>Cup - R2</t>
  </si>
  <si>
    <t>Cup - R1</t>
  </si>
  <si>
    <t>U7 Huish Tigers Oranges / Blacks</t>
  </si>
  <si>
    <t>U7 Isle of Wedmore Herons / Hereos</t>
  </si>
  <si>
    <t>U7 Minehead Mariners / Pirates</t>
  </si>
  <si>
    <t>U7 Ruishton Rooks / Rams</t>
  </si>
  <si>
    <t>U7 Watchet Knights</t>
  </si>
  <si>
    <t>U7 Bridgwater VPR Eagles / U7 Kingsdown Knights</t>
  </si>
  <si>
    <t>Paired Club Teams</t>
  </si>
  <si>
    <t>U9 Div</t>
  </si>
  <si>
    <t>TDYL U7 FIXTURES - 2023/2024</t>
  </si>
  <si>
    <t>U7 Wembdon Saints / Dragons v U7 Watchet Knights</t>
  </si>
  <si>
    <t>U7 Huish Tigers Oranges / Blacks v U7 Isle of Wedmore Herons / Hereos</t>
  </si>
  <si>
    <t>U7 Minehead Mariners / Pirates v U7 Ruishton Rooks / Rams</t>
  </si>
  <si>
    <t>U7 Tone Youth Hornets / Wasps v U7 Minehead Mariners / Pirates</t>
  </si>
  <si>
    <t>U7 Isle of Wedmore Herons / Hereos v U7 Wembdon Saints / Dragons</t>
  </si>
  <si>
    <t>U7 Minehead Mariners / Pirates v U7 Watchet Knights</t>
  </si>
  <si>
    <t>U7 Ruishton Rooks / Rams v U7 Tone Youth Hornets / Wasps</t>
  </si>
  <si>
    <t>U7 Watchet Knights v U7 Ruishton Rooks / Rams</t>
  </si>
  <si>
    <t>U7 Wellington Lions / Tigers v U7 Minehead Mariners / Pirates</t>
  </si>
  <si>
    <t>U7 Bridgwater VPR Eagles / U7 Kingsdown Knights v U7 Galmington Dragons Hawks / Raiders</t>
  </si>
  <si>
    <t>U7 Huish Tigers Oranges / Blacks v U7 Bridgwater VPR Eagles / U7 Kingsdown Knights</t>
  </si>
  <si>
    <t>U7 Ruishton Rooks / Rams v U7 Wellington Lions / Tigers</t>
  </si>
  <si>
    <t>U7 Tone Youth Hornets / Wasps v U7 Watchet Knights</t>
  </si>
  <si>
    <t>U7 Wellington Lions / Tigers v U7 Tone Youth Hornets / Wasps</t>
  </si>
  <si>
    <t>U7 Wembdon Saints / Dragons v U7 Ruishton Rooks / Rams</t>
  </si>
  <si>
    <t>U7 Bridgwater VPR Eagles / U7 Kingsdown Knights v U7 Isle of Wedmore Herons / Hereos</t>
  </si>
  <si>
    <t>U7 Galmington Dragons Hawks / Raiders v U7 Huish Tigers Oranges / Blacks</t>
  </si>
  <si>
    <t>U7 Isle of Wedmore Herons / Hereos v U7 Galmington Dragons Hawks / Raiders</t>
  </si>
  <si>
    <t>U7 Watchet Knights v U7 Wellington Lions / Tigers</t>
  </si>
  <si>
    <t>Cup - Round 1</t>
  </si>
  <si>
    <t>Cup - Round 2</t>
  </si>
  <si>
    <t>CUP FINAL</t>
  </si>
  <si>
    <t>Games</t>
  </si>
  <si>
    <t>U7 Bishops Lydeard Pumas v U7 Wembdon Saints / Dragons</t>
  </si>
  <si>
    <t>U7 Bishops Lydeard Pumas v U7 Tone Youth Hornets / Wasps</t>
  </si>
  <si>
    <t>U7 Bishops Lydeard Pumas v U7 Bridgwater VPR Eagles / U7 Kingsdown Knights</t>
  </si>
  <si>
    <t>U7 Galmington Dragons Hawks / Raiders v U7 Bishops Lydeard Pumas</t>
  </si>
  <si>
    <t>U7 Bishops Lydeard Pumas v U7 Huish Tigers Oranges / Blacks</t>
  </si>
  <si>
    <t>U7 Isle of Wedmore Herons / Hereos v U7 Bishops Lydeard Pumas</t>
  </si>
  <si>
    <t>U7 Watchet Knights v U7 Bishops Lydeard Pumas</t>
  </si>
  <si>
    <t>U7 Bishops Lydeard Pumas v U7 Wellington Lions / Tigers</t>
  </si>
  <si>
    <t>U7 Bridgwater VPR Eagles / U7 Kingsdown Knights v U7 Watchet Knights</t>
  </si>
  <si>
    <t>U7 Galmington Dragons Hawks / Raiders v U7 Tone Youth Hornets / Wasps</t>
  </si>
  <si>
    <t>U7 Isle of Wedmore Herons / Hereos v U7 Minehead Mariners / Pirates</t>
  </si>
  <si>
    <t>U7 Wembdon Saints / Dragons v U7 Minehead Mariners / Pirates</t>
  </si>
  <si>
    <t>U7 Ruishton Rooks / Rams v U7 Isle of Wedmore Herons / Hereos</t>
  </si>
  <si>
    <t>U7 Tone Youth Hornets / Wasps v U7 Huish Tigers Oranges / Blacks</t>
  </si>
  <si>
    <t>U7 Watchet Knights v U7 Galmington Dragons Hawks / Raiders</t>
  </si>
  <si>
    <t>U7 Wellington Lions / Tigers v U7 Bridgwater VPR Eagles / U7 Kingsdown Knights</t>
  </si>
  <si>
    <t>U7 Galmington Dragons Hawks / Raiders v U7 Wellington Lions / Tigers</t>
  </si>
  <si>
    <t>U7 Huish Tigers Oranges / Blacks v U7 Watchet Knights</t>
  </si>
  <si>
    <t>U7 Isle of Wedmore Herons / Hereos v U7 Tone Youth Hornets / Wasps</t>
  </si>
  <si>
    <t>U7 Watchet Knights v U7 Isle of Wedmore Herons / Hereos</t>
  </si>
  <si>
    <t>U7 Wellington Lions / Tigers v U7 Huish Tigers Oranges / Blacks</t>
  </si>
  <si>
    <t>U7 Bridgwater VPR Eagles / U7 Kingsdown Knights v U7 Wembdon Saints / Dragons</t>
  </si>
  <si>
    <t>U7 Isle of Wedmore Herons / Hereos v U7 Wellington Lions / Tigers</t>
  </si>
  <si>
    <t>U7 Wembdon Saints / Dragons v U7 Tone Youth Hornets / Wasps</t>
  </si>
  <si>
    <t>U7 Bishops Lydeard Pumas v U7 Minehead Mariners / Pirates</t>
  </si>
  <si>
    <t>U7 Huish Tigers Oranges / Blacks v U7 Wembdon Saints / Dragons</t>
  </si>
  <si>
    <t>U7 Minehead Mariners / Pirates v U7 Bridgwater VPR Eagles / U7 Kingsdown Knights</t>
  </si>
  <si>
    <t>U7 Ruishton Rooks / Rams v U7 Bishops Lydeard Pumas</t>
  </si>
  <si>
    <t>U7 Wembdon Saints / Dragons v U7 Wellington Lions / Tigers</t>
  </si>
  <si>
    <t>U7 Bridgwater VPR Eagles / U7 Kingsdown Knights v U7 Ruishton Rooks / Rams</t>
  </si>
  <si>
    <t>U7 Galmington Dragons Hawks / Raiders v U7 Minehead Mariners / Pirates</t>
  </si>
  <si>
    <t>U7 Minehead Mariners / Pirates v U7 Huish Tigers Oranges / Blacks</t>
  </si>
  <si>
    <t>U7 Ruishton Rooks / Rams v U7 Galmington Dragons Hawks / Raiders</t>
  </si>
  <si>
    <t>U7 Tone Youth Hornets / Wasps v U7 Bridgwater VPR Eagles / U7 Kingsdown Knights</t>
  </si>
  <si>
    <t xml:space="preserve"> U7 Ruishton Rooks / Rams v U7 Huish Tigers Oranges / Blacks</t>
  </si>
  <si>
    <t>U7 Bishops Lydeard Pumas</t>
  </si>
  <si>
    <t>Bridgwater Carnival</t>
  </si>
  <si>
    <t>Season Finished</t>
  </si>
  <si>
    <t>Start</t>
  </si>
  <si>
    <t>TDYL Teams - Season 2024/2025</t>
  </si>
  <si>
    <t>Ashcott</t>
  </si>
  <si>
    <t>Staplegrove</t>
  </si>
  <si>
    <t>Bridgwater Wolves</t>
  </si>
  <si>
    <t>North Curry</t>
  </si>
  <si>
    <t>Single teams have been paiered based on location to reduce the number of rounds needed for the season</t>
  </si>
  <si>
    <t>Middlezoy</t>
  </si>
  <si>
    <t>Wembdon Dragons</t>
  </si>
  <si>
    <t>Round 12</t>
  </si>
  <si>
    <t>Round 13</t>
  </si>
  <si>
    <t>Ashcott FC - Thunder / Lightning v Wembdon FC Dragons</t>
  </si>
  <si>
    <t>Bridgwater VPR FC - Hawks / Eagles v Wellington FC - Lions / Tigers</t>
  </si>
  <si>
    <t>Bridgwater Wolves FC v Tone Youth FC - Hornets / Wasps</t>
  </si>
  <si>
    <t>Galmington Dragons FC - Hawks / Raiders v Staplegrove FC - Saints / Sinners</t>
  </si>
  <si>
    <t>Huish Tigers FC - Blacks / Oranges v Ruishton FC - Ravens / Rhinos</t>
  </si>
  <si>
    <t>Middlezoy Rovers FC - Tornados / Hurricanes v Minehead AFC</t>
  </si>
  <si>
    <t>Wembdon FC Dragons v Minehead AFC</t>
  </si>
  <si>
    <t>Ruishton FC - Ravens / Rhinos v Isle of Wedmore FC Herons - Allstars / Dream Team</t>
  </si>
  <si>
    <t>Staplegrove FC - Saints / Sinners v Huish Tigers FC - Blacks / Oranges</t>
  </si>
  <si>
    <t>Tone Youth FC - Hornets / Wasps v Galmington Dragons FC - Hawks / Raiders</t>
  </si>
  <si>
    <t>Wellington FC - Lions / Tigers v Bridgwater Wolves FC</t>
  </si>
  <si>
    <t>Ashcott FC - Thunder / Lightning v Bridgwater VPR FC - Hawks / Eagles</t>
  </si>
  <si>
    <t>Bridgwater VPR FC - Hawks / Eagles v Wembdon FC Dragons</t>
  </si>
  <si>
    <t>Bridgwater Wolves FC v Ashcott FC - Thunder / Lightning</t>
  </si>
  <si>
    <t>Galmington Dragons FC - Hawks / Raiders v Wellington FC - Lions / Tigers</t>
  </si>
  <si>
    <t>Huish Tigers FC - Blacks / Oranges v Tone Youth FC - Hornets / Wasps</t>
  </si>
  <si>
    <t>Isle of Wedmore FC Herons - Allstars / Dream Team v Staplegrove FC - Saints / Sinners</t>
  </si>
  <si>
    <t>Middlezoy Rovers FC - Tornados / Hurricanes v Ruishton FC - Ravens / Rhinos</t>
  </si>
  <si>
    <t>Ruishton FC - Ravens / Rhinos v Minehead AFC</t>
  </si>
  <si>
    <t>Staplegrove FC - Saints / Sinners v Middlezoy Rovers FC - Tornados / Hurricanes</t>
  </si>
  <si>
    <t>Tone Youth FC - Hornets / Wasps v Isle of Wedmore FC Herons - Allstars / Dream Team</t>
  </si>
  <si>
    <t>Wellington FC - Lions / Tigers v Huish Tigers FC - Blacks / Oranges</t>
  </si>
  <si>
    <t>Ashcott FC - Thunder / Lightning v Galmington Dragons FC - Hawks / Raiders</t>
  </si>
  <si>
    <t>Bridgwater VPR FC - Hawks / Eagles v Bridgwater Wolves FC</t>
  </si>
  <si>
    <t>Bridgwater Wolves FC v Wembdon FC Dragons</t>
  </si>
  <si>
    <t>Galmington Dragons FC - Hawks / Raiders v Bridgwater VPR FC - Hawks / Eagles</t>
  </si>
  <si>
    <t>Huish Tigers FC - Blacks / Oranges v Ashcott FC - Thunder / Lightning</t>
  </si>
  <si>
    <t>Isle of Wedmore FC Herons - Allstars / Dream Team v Wellington FC - Lions / Tigers</t>
  </si>
  <si>
    <t>Middlezoy Rovers FC - Tornados / Hurricanes v Tone Youth FC - Hornets / Wasps</t>
  </si>
  <si>
    <t>Minehead AFC v Staplegrove FC - Saints / Sinners</t>
  </si>
  <si>
    <t>Wembdon FC Dragons v Ruishton FC - Ravens / Rhinos</t>
  </si>
  <si>
    <t>Staplegrove FC - Saints / Sinners v North Curry FC</t>
  </si>
  <si>
    <t>Tone Youth FC - Hornets / Wasps v Minehead AFC</t>
  </si>
  <si>
    <t>Wellington FC - Lions / Tigers v Middlezoy Rovers FC - Tornados / Hurricanes</t>
  </si>
  <si>
    <t>Ashcott FC - Thunder / Lightning v Isle of Wedmore FC Herons - Allstars / Dream Team</t>
  </si>
  <si>
    <t>Bridgwater VPR FC - Hawks / Eagles v Huish Tigers FC - Blacks / Oranges</t>
  </si>
  <si>
    <t>Bridgwater Wolves FC v Galmington Dragons FC - Hawks / Raiders</t>
  </si>
  <si>
    <t>Galmington Dragons FC - Hawks / Raiders v Wembdon FC Dragons</t>
  </si>
  <si>
    <t>Huish Tigers FC - Blacks / Oranges v Bridgwater Wolves FC</t>
  </si>
  <si>
    <t>Isle of Wedmore FC Herons - Allstars / Dream Team v Bridgwater VPR FC - Hawks / Eagles</t>
  </si>
  <si>
    <t>Middlezoy Rovers FC - Tornados / Hurricanes v Ashcott FC - Thunder / Lightning</t>
  </si>
  <si>
    <t>Minehead AFC v Wellington FC - Lions / Tigers</t>
  </si>
  <si>
    <t>North Curry FC v Tone Youth FC - Hornets / Wasps</t>
  </si>
  <si>
    <t>Ruishton FC - Ravens / Rhinos v Staplegrove FC - Saints / Sinners</t>
  </si>
  <si>
    <t>Wembdon FC Dragons v Staplegrove FC - Saints / Sinners</t>
  </si>
  <si>
    <t>Tone Youth FC - Hornets / Wasps v Ruishton FC - Ravens / Rhinos</t>
  </si>
  <si>
    <t>Wellington FC - Lions / Tigers v North Curry FC</t>
  </si>
  <si>
    <t>Ashcott FC - Thunder / Lightning v Minehead AFC</t>
  </si>
  <si>
    <t>Bridgwater VPR FC - Hawks / Eagles v Middlezoy Rovers FC - Tornados / Hurricanes</t>
  </si>
  <si>
    <t>Bridgwater Wolves FC v Isle of Wedmore FC Herons - Allstars / Dream Team</t>
  </si>
  <si>
    <t>Galmington Dragons FC - Hawks / Raiders v Huish Tigers FC - Blacks / Oranges</t>
  </si>
  <si>
    <t>Huish Tigers FC - Blacks / Oranges v Wembdon FC Dragons</t>
  </si>
  <si>
    <t>Isle of Wedmore FC Herons - Allstars / Dream Team v Galmington Dragons FC - Hawks / Raiders</t>
  </si>
  <si>
    <t>Middlezoy Rovers FC - Tornados / Hurricanes v Bridgwater Wolves FC</t>
  </si>
  <si>
    <t>Minehead AFC v Bridgwater VPR FC - Hawks / Eagles</t>
  </si>
  <si>
    <t>Ruishton FC - Ravens / Rhinos v Wellington FC - Lions / Tigers</t>
  </si>
  <si>
    <t>Staplegrove FC - Saints / Sinners v Tone Youth FC - Hornets / Wasps</t>
  </si>
  <si>
    <t>Wembdon FC Dragons v Tone Youth FC - Hornets / Wasps</t>
  </si>
  <si>
    <t>Wellington FC - Lions / Tigers v Staplegrove FC - Saints / Sinners</t>
  </si>
  <si>
    <t>Ashcott FC - Thunder / Lightning v Ruishton FC - Ravens / Rhinos</t>
  </si>
  <si>
    <t>Bridgwater VPR FC - Hawks / Eagles v North Curry FC</t>
  </si>
  <si>
    <t>Bridgwater Wolves FC v Minehead AFC</t>
  </si>
  <si>
    <t>Galmington Dragons FC - Hawks / Raiders v Middlezoy Rovers FC - Tornados / Hurricanes</t>
  </si>
  <si>
    <t>Huish Tigers FC - Blacks / Oranges v Isle of Wedmore FC Herons - Allstars / Dream Team</t>
  </si>
  <si>
    <t>Isle of Wedmore FC Herons - Allstars / Dream Team v Wembdon FC Dragons</t>
  </si>
  <si>
    <t>Middlezoy Rovers FC - Tornados / Hurricanes v Huish Tigers FC - Blacks / Oranges</t>
  </si>
  <si>
    <t>Minehead AFC v Galmington Dragons FC - Hawks / Raiders</t>
  </si>
  <si>
    <t>Ruishton FC - Ravens / Rhinos v Bridgwater VPR FC - Hawks / Eagles</t>
  </si>
  <si>
    <t>Staplegrove FC - Saints / Sinners v Ashcott FC - Thunder / Lightning</t>
  </si>
  <si>
    <t>Tone Youth FC - Hornets / Wasps v Wellington FC - Lions / Tigers</t>
  </si>
  <si>
    <t>Wembdon FC Dragons v Wellington FC - Lions / Tigers</t>
  </si>
  <si>
    <t>Ashcott FC - Thunder / Lightning v Tone Youth FC - Hornets / Wasps</t>
  </si>
  <si>
    <t>Bridgwater VPR FC - Hawks / Eagles v Staplegrove FC - Saints / Sinners</t>
  </si>
  <si>
    <t>Bridgwater Wolves FC v Ruishton FC - Ravens / Rhinos</t>
  </si>
  <si>
    <t>Galmington Dragons FC - Hawks / Raiders v North Curry FC</t>
  </si>
  <si>
    <t>Huish Tigers FC - Blacks / Oranges v Minehead AFC</t>
  </si>
  <si>
    <t>Isle of Wedmore FC Herons - Allstars / Dream Team v Middlezoy Rovers FC - Tornados / Hurricanes</t>
  </si>
  <si>
    <t>Middlezoy Rovers FC - Tornados / Hurricanes v Wembdon FC Dragons</t>
  </si>
  <si>
    <t>Minehead AFC v Isle of Wedmore FC Herons - Allstars / Dream Team</t>
  </si>
  <si>
    <t>North Curry FC v Huish Tigers FC - Blacks / Oranges</t>
  </si>
  <si>
    <t>Ruishton FC - Ravens / Rhinos v Galmington Dragons FC - Hawks / Raiders</t>
  </si>
  <si>
    <t>Staplegrove FC - Saints / Sinners v Bridgwater Wolves FC</t>
  </si>
  <si>
    <t>Tone Youth FC - Hornets / Wasps v Bridgwater VPR FC - Hawks / Eagles</t>
  </si>
  <si>
    <t>Wellington FC - Lions / Tigers v Ashcott FC - Thunder / Lightning</t>
  </si>
  <si>
    <t>Bishops Lydeard FC - Pumas / Panthers v Wembdon FC - Saints / Dragons</t>
  </si>
  <si>
    <t>Bridgwater Wolves FC / Kingsdown Knights FC v Watchet Town Knights FC - Swords / Shields</t>
  </si>
  <si>
    <t>Galmington Dragons FC - Hawks / Raiders v Tone Youth FC - Hornets / Wasps</t>
  </si>
  <si>
    <t>Huish Tigers FC - Black / Oranges v Staplegrove FC - Saints / Sinners</t>
  </si>
  <si>
    <t>Isle of Wedmore FC - Herons / Heroes v Ruishton FC - Rooks / Rams</t>
  </si>
  <si>
    <t>Minehead AFC - Mariners / Pirates v North Curry FC</t>
  </si>
  <si>
    <t>Wembdon FC - Saints / Dragons v North Curry FC</t>
  </si>
  <si>
    <t>Ruishton FC - Rooks / Rams v Minehead AFC - Mariners / Pirates</t>
  </si>
  <si>
    <t>Staplegrove FC - Saints / Sinners v Isle of Wedmore FC - Herons / Heroes</t>
  </si>
  <si>
    <t>Tone Youth FC - Hornets / Wasps v Huish Tigers FC - Black / Oranges</t>
  </si>
  <si>
    <t>Watchet Town Knights FC - Swords / Shields v Galmington Dragons FC - Hawks / Raiders</t>
  </si>
  <si>
    <t>Wellington FC - Lions / Tigers v Bridgwater Wolves FC / Kingsdown Knights FC</t>
  </si>
  <si>
    <t>Bishops Lydeard FC - Pumas / Panthers v Bridgwater VPR FC - Hawks / Eagles</t>
  </si>
  <si>
    <t>Bridgwater VPR FC - Hawks / Eagles v Wembdon FC - Saints / Dragons</t>
  </si>
  <si>
    <t>Bridgwater Wolves FC / Kingsdown Knights FC v Bishops Lydeard FC - Pumas / Panthers</t>
  </si>
  <si>
    <t>Huish Tigers FC - Black / Oranges v Watchet Town Knights FC - Swords / Shields</t>
  </si>
  <si>
    <t>Isle of Wedmore FC - Herons / Heroes v Tone Youth FC - Hornets / Wasps</t>
  </si>
  <si>
    <t>Minehead AFC - Mariners / Pirates v Staplegrove FC - Saints / Sinners</t>
  </si>
  <si>
    <t>North Curry FC v Ruishton FC - Rooks / Rams</t>
  </si>
  <si>
    <t>Wembdon FC - Saints / Dragons v Ruishton FC - Rooks / Rams</t>
  </si>
  <si>
    <t>Tone Youth FC - Hornets / Wasps v Minehead AFC - Mariners / Pirates</t>
  </si>
  <si>
    <t>Watchet Town Knights FC - Swords / Shields v Isle of Wedmore FC - Herons / Heroes</t>
  </si>
  <si>
    <t>Wellington FC - Lions / Tigers v Huish Tigers FC - Black / Oranges</t>
  </si>
  <si>
    <t>Bishops Lydeard FC - Pumas / Panthers v Galmington Dragons FC - Hawks / Raiders</t>
  </si>
  <si>
    <t>Bridgwater VPR FC - Hawks / Eagles v Bridgwater Wolves FC / Kingsdown Knights FC</t>
  </si>
  <si>
    <t>Bridgwater Wolves FC / Kingsdown Knights FC v Wembdon FC - Saints / Dragons</t>
  </si>
  <si>
    <t>Huish Tigers FC - Black / Oranges v Bishops Lydeard FC - Pumas / Panthers</t>
  </si>
  <si>
    <t>Isle of Wedmore FC - Herons / Heroes v Wellington FC - Lions / Tigers</t>
  </si>
  <si>
    <t>Minehead AFC - Mariners / Pirates v Watchet Town Knights FC - Swords / Shields</t>
  </si>
  <si>
    <t>Ruishton FC - Rooks / Rams v Staplegrove FC - Saints / Sinners</t>
  </si>
  <si>
    <t>Wembdon FC - Saints / Dragons v Staplegrove FC - Saints / Sinners</t>
  </si>
  <si>
    <t>Tone Youth FC - Hornets / Wasps v Ruishton FC - Rooks / Rams</t>
  </si>
  <si>
    <t>Watchet Town Knights FC - Swords / Shields v North Curry FC</t>
  </si>
  <si>
    <t>Wellington FC - Lions / Tigers v Minehead AFC - Mariners / Pirates</t>
  </si>
  <si>
    <t>Bishops Lydeard FC - Pumas / Panthers v Isle of Wedmore FC - Herons / Heroes</t>
  </si>
  <si>
    <t>Bridgwater VPR FC - Hawks / Eagles v Huish Tigers FC - Black / Oranges</t>
  </si>
  <si>
    <t>Bridgwater Wolves FC / Kingsdown Knights FC v Galmington Dragons FC - Hawks / Raiders</t>
  </si>
  <si>
    <t>Galmington Dragons FC - Hawks / Raiders v Wembdon FC - Saints / Dragons</t>
  </si>
  <si>
    <t>Huish Tigers FC - Black / Oranges v Bridgwater Wolves FC / Kingsdown Knights FC</t>
  </si>
  <si>
    <t>Isle of Wedmore FC - Herons / Heroes v Bridgwater VPR FC - Hawks / Eagles</t>
  </si>
  <si>
    <t>Minehead AFC - Mariners / Pirates v Bishops Lydeard FC - Pumas / Panthers</t>
  </si>
  <si>
    <t>North Curry FC v Wellington FC - Lions / Tigers</t>
  </si>
  <si>
    <t>Ruishton FC - Rooks / Rams v Watchet Town Knights FC - Swords / Shields</t>
  </si>
  <si>
    <t>Wembdon FC - Saints / Dragons v Tone Youth FC - Hornets / Wasps</t>
  </si>
  <si>
    <t>Watchet Town Knights FC - Swords / Shields v Staplegrove FC - Saints / Sinners</t>
  </si>
  <si>
    <t>Wellington FC - Lions / Tigers v Ruishton FC - Rooks / Rams</t>
  </si>
  <si>
    <t>Bishops Lydeard FC - Pumas / Panthers v North Curry FC</t>
  </si>
  <si>
    <t>Bridgwater VPR FC - Hawks / Eagles v Minehead AFC - Mariners / Pirates</t>
  </si>
  <si>
    <t>Bridgwater Wolves FC / Kingsdown Knights FC v Isle of Wedmore FC - Herons / Heroes</t>
  </si>
  <si>
    <t>Galmington Dragons FC - Hawks / Raiders v Huish Tigers FC - Black / Oranges</t>
  </si>
  <si>
    <t>Huish Tigers FC - Black / Oranges v Wembdon FC - Saints / Dragons</t>
  </si>
  <si>
    <t>Isle of Wedmore FC - Herons / Heroes v Galmington Dragons FC - Hawks / Raiders</t>
  </si>
  <si>
    <t>Minehead AFC - Mariners / Pirates v Bridgwater Wolves FC / Kingsdown Knights FC</t>
  </si>
  <si>
    <t>North Curry FC v Bridgwater VPR FC - Hawks / Eagles</t>
  </si>
  <si>
    <t>Ruishton FC - Rooks / Rams v Bishops Lydeard FC - Pumas / Panthers</t>
  </si>
  <si>
    <t>Staplegrove FC - Saints / Sinners v Wellington FC - Lions / Tigers</t>
  </si>
  <si>
    <t>Tone Youth FC - Hornets / Wasps v Watchet Town Knights FC - Swords / Shields</t>
  </si>
  <si>
    <t>Wembdon FC - Saints / Dragons v Watchet Town Knights FC - Swords / Shields</t>
  </si>
  <si>
    <t>Wellington FC - Lions / Tigers v Tone Youth FC - Hornets / Wasps</t>
  </si>
  <si>
    <t>Bishops Lydeard FC - Pumas / Panthers v Staplegrove FC - Saints / Sinners</t>
  </si>
  <si>
    <t>Bridgwater VPR FC - Hawks / Eagles v Ruishton FC - Rooks / Rams</t>
  </si>
  <si>
    <t>Bridgwater Wolves FC / Kingsdown Knights FC v North Curry FC</t>
  </si>
  <si>
    <t>Galmington Dragons FC - Hawks / Raiders v Minehead AFC - Mariners / Pirates</t>
  </si>
  <si>
    <t>Huish Tigers FC - Black / Oranges v Isle of Wedmore FC - Herons / Heroes</t>
  </si>
  <si>
    <t>Isle of Wedmore FC - Herons / Heroes v Wembdon FC - Saints / Dragons</t>
  </si>
  <si>
    <t>Minehead AFC - Mariners / Pirates v Huish Tigers FC - Black / Oranges</t>
  </si>
  <si>
    <t>North Curry FC v Galmington Dragons FC - Hawks / Raiders</t>
  </si>
  <si>
    <t>Ruishton FC - Rooks / Rams v Bridgwater Wolves FC / Kingsdown Knights FC</t>
  </si>
  <si>
    <t>Staplegrove FC - Saints / Sinners v Bridgwater VPR FC - Hawks / Eagles</t>
  </si>
  <si>
    <t>Tone Youth FC - Hornets / Wasps v Bishops Lydeard FC - Pumas / Panthers</t>
  </si>
  <si>
    <t>Watchet Town Knights FC - Swords / Shields v Wellington FC - Lions / Tigers</t>
  </si>
  <si>
    <t>Wembdon FC - Saints / Dragons v Wellington FC - Lions / Tigers</t>
  </si>
  <si>
    <t>Bishops Lydeard FC - Pumas / Panthers v Watchet Town Knights FC - Swords / Shields</t>
  </si>
  <si>
    <t>Bridgwater VPR FC - Hawks / Eagles v Tone Youth FC - Hornets / Wasps</t>
  </si>
  <si>
    <t>Bridgwater Wolves FC / Kingsdown Knights FC v Staplegrove FC - Saints / Sinners</t>
  </si>
  <si>
    <t>Galmington Dragons FC - Hawks / Raiders v Ruishton FC - Rooks / Rams</t>
  </si>
  <si>
    <t>Huish Tigers FC - Black / Oranges v North Curry FC</t>
  </si>
  <si>
    <t>Isle of Wedmore FC - Herons / Heroes v Minehead AFC - Mariners / Pirates</t>
  </si>
  <si>
    <t>Minehead AFC - Mariners / Pirates v Wembdon FC - Saints / Dragons</t>
  </si>
  <si>
    <t>North Curry FC v Isle of Wedmore FC - Herons / Heroes</t>
  </si>
  <si>
    <t>Ruishton FC - Rooks / Rams v Huish Tigers FC - Black / Oranges</t>
  </si>
  <si>
    <t>Staplegrove FC - Saints / Sinners v Galmington Dragons FC - Hawks / Raiders</t>
  </si>
  <si>
    <t>Tone Youth FC - Hornets / Wasps v Bridgwater Wolves FC / Kingsdown Knights FC</t>
  </si>
  <si>
    <t>Watchet Town Knights FC - Swords / Shields v Bridgwater VPR FC - Hawks / Eagles</t>
  </si>
  <si>
    <t>Wellington FC - Lions / Tigers v Bishops Lydeard FC - Pumas / Panthers</t>
  </si>
  <si>
    <t>Spaxton</t>
  </si>
  <si>
    <t>Rhode Lane</t>
  </si>
  <si>
    <t>Woolavington</t>
  </si>
  <si>
    <t>Round 14</t>
  </si>
  <si>
    <t>Round 15</t>
  </si>
  <si>
    <t>Round 16</t>
  </si>
  <si>
    <t>Round 17</t>
  </si>
  <si>
    <t>Cup Round 2</t>
  </si>
  <si>
    <t>Cup Round 1 (All teams)</t>
  </si>
  <si>
    <t>Cup Round 1 (All Teams)</t>
  </si>
  <si>
    <t xml:space="preserve">Cup Round 2 </t>
  </si>
  <si>
    <t>Cup Finals (Cup / Plate / Bowl)</t>
  </si>
  <si>
    <t>Bishops Lydeard FC - Girls (U10) v Wellington FC - Lions / Tigers</t>
  </si>
  <si>
    <t>Galmington Dragons FC - Hawks / Raiders v Staplegrove FC - Scorpions / Sharks</t>
  </si>
  <si>
    <t>Huish Tigers FC - Blacks / Oranges v Spaxton FC</t>
  </si>
  <si>
    <t>Isle of Wedmore FC - Herons / Heroes v Ruishton FC - Rapters / Rockets</t>
  </si>
  <si>
    <t>Middlezoy Rovers FC - Spitfires / Mustangs v Rhode Lane Wanderers JFC / Woolavington Wanderers FC</t>
  </si>
  <si>
    <t>Rhode Lane Wanderers JFC / Woolavington Wanderers FC v Minehead AFC - Mariners / Pirates</t>
  </si>
  <si>
    <t>Ruishton FC - Rapters / Rockets v Middlezoy Rovers FC - Spitfires / Mustangs</t>
  </si>
  <si>
    <t>Spaxton FC v Isle of Wedmore FC - Herons / Heroes</t>
  </si>
  <si>
    <t>Staplegrove FC - Scorpions / Sharks v Huish Tigers FC - Blacks / Oranges</t>
  </si>
  <si>
    <t>Wellington FC - Lions / Tigers v Bridgwater VPR FC - Hawks / Eagles</t>
  </si>
  <si>
    <t>Wembdon FC - Saints / Dragons v Bishops Lydeard FC - Girls (U10)</t>
  </si>
  <si>
    <t>Ashcott FC - Thunder / Lightning v Bishops Lydeard FC - Pumas / Panthers</t>
  </si>
  <si>
    <t>Bishops Lydeard FC - Girls (U10) v Ashcott FC - Thunder / Lightning</t>
  </si>
  <si>
    <t>Isle of Wedmore FC - Herons / Heroes v Staplegrove FC - Scorpions / Sharks</t>
  </si>
  <si>
    <t>Middlezoy Rovers FC - Spitfires / Mustangs v Spaxton FC</t>
  </si>
  <si>
    <t>Minehead AFC - Mariners / Pirates v Ruishton FC - Rapters / Rockets</t>
  </si>
  <si>
    <t>North Curry FC v Rhode Lane Wanderers JFC / Woolavington Wanderers FC</t>
  </si>
  <si>
    <t>Ruishton FC - Rapters / Rockets v North Curry FC</t>
  </si>
  <si>
    <t>Spaxton FC v Minehead AFC - Mariners / Pirates</t>
  </si>
  <si>
    <t>Staplegrove FC - Scorpions / Sharks v Middlezoy Rovers FC - Spitfires / Mustangs</t>
  </si>
  <si>
    <t>Tone Youth FC - Hornets / Wasps v Isle of Wedmore FC - Herons / Heroes</t>
  </si>
  <si>
    <t>Wembdon FC - Saints / Dragons v Galmington Dragons FC - Hawks / Raiders</t>
  </si>
  <si>
    <t>Bishops Lydeard FC - Pumas / Panthers v Bishops Lydeard FC - Girls (U10)</t>
  </si>
  <si>
    <t>Bridgwater VPR FC - Hawks / Eagles v Bishops Lydeard FC - Pumas / Panthers</t>
  </si>
  <si>
    <t>Galmington Dragons FC - Hawks / Raiders v Ashcott FC - Thunder / Lightning</t>
  </si>
  <si>
    <t>Huish Tigers FC - Blacks / Oranges v Wembdon FC - Saints / Dragons</t>
  </si>
  <si>
    <t>Middlezoy Rovers FC - Spitfires / Mustangs v Tone Youth FC - Hornets / Wasps</t>
  </si>
  <si>
    <t>Minehead AFC - Mariners / Pirates v Staplegrove FC - Scorpions / Sharks</t>
  </si>
  <si>
    <t>North Curry FC v Spaxton FC</t>
  </si>
  <si>
    <t>Rhode Lane Wanderers JFC / Woolavington Wanderers FC v Ruishton FC - Rapters / Rockets</t>
  </si>
  <si>
    <t>Spaxton FC v Rhode Lane Wanderers JFC / Woolavington Wanderers FC</t>
  </si>
  <si>
    <t>Staplegrove FC - Scorpions / Sharks v North Curry FC</t>
  </si>
  <si>
    <t>Wellington FC - Lions / Tigers v Middlezoy Rovers FC - Spitfires / Mustangs</t>
  </si>
  <si>
    <t>Wembdon FC - Saints / Dragons v Isle of Wedmore FC - Herons / Heroes</t>
  </si>
  <si>
    <t>Ashcott FC - Thunder / Lightning v Huish Tigers FC - Blacks / Oranges</t>
  </si>
  <si>
    <t>Galmington Dragons FC - Hawks / Raiders v Bishops Lydeard FC - Girls (U10)</t>
  </si>
  <si>
    <t>Huish Tigers FC - Blacks / Oranges v Bishops Lydeard FC - Pumas / Panthers</t>
  </si>
  <si>
    <t>Isle of Wedmore FC - Herons / Heroes v Ashcott FC - Thunder / Lightning</t>
  </si>
  <si>
    <t>Middlezoy Rovers FC - Spitfires / Mustangs v Wembdon FC - Saints / Dragons</t>
  </si>
  <si>
    <t>Minehead AFC - Mariners / Pirates v Wellington FC - Lions / Tigers</t>
  </si>
  <si>
    <t>Rhode Lane Wanderers JFC / Woolavington Wanderers FC v Staplegrove FC - Scorpions / Sharks</t>
  </si>
  <si>
    <t>Ruishton FC - Rapters / Rockets v Spaxton FC</t>
  </si>
  <si>
    <t>Staplegrove FC - Scorpions / Sharks v Ruishton FC - Rapters / Rockets</t>
  </si>
  <si>
    <t>Tone Youth FC - Hornets / Wasps v Rhode Lane Wanderers JFC / Woolavington Wanderers FC</t>
  </si>
  <si>
    <t>Wembdon FC - Saints / Dragons v Minehead AFC - Mariners / Pirates</t>
  </si>
  <si>
    <t>Ashcott FC - Thunder / Lightning v Middlezoy Rovers FC - Spitfires / Mustangs</t>
  </si>
  <si>
    <t>Bishops Lydeard FC - Girls (U10) v Huish Tigers FC - Blacks / Oranges</t>
  </si>
  <si>
    <t>Bridgwater VPR FC - Hawks / Eagles v Galmington Dragons FC - Hawks / Raiders</t>
  </si>
  <si>
    <t>Huish Tigers FC - Blacks / Oranges v Bridgwater VPR FC - Hawks / Eagles</t>
  </si>
  <si>
    <t>Isle of Wedmore FC - Herons / Heroes v Bishops Lydeard FC - Girls (U10)</t>
  </si>
  <si>
    <t>Middlezoy Rovers FC - Spitfires / Mustangs v Bishops Lydeard FC - Pumas / Panthers</t>
  </si>
  <si>
    <t>Minehead AFC - Mariners / Pirates v Ashcott FC - Thunder / Lightning</t>
  </si>
  <si>
    <t>North Curry FC v Wembdon FC - Saints / Dragons</t>
  </si>
  <si>
    <t>Rhode Lane Wanderers JFC / Woolavington Wanderers FC v Wellington FC - Lions / Tigers</t>
  </si>
  <si>
    <t>Ruishton FC - Rapters / Rockets v Tone Youth FC - Hornets / Wasps</t>
  </si>
  <si>
    <t>Spaxton FC v Staplegrove FC - Scorpions / Sharks</t>
  </si>
  <si>
    <t>Tone Youth FC - Hornets / Wasps v Spaxton FC</t>
  </si>
  <si>
    <t>Wellington FC - Lions / Tigers v Ruishton FC - Rapters / Rockets</t>
  </si>
  <si>
    <t>Wembdon FC - Saints / Dragons v Rhode Lane Wanderers JFC / Woolavington Wanderers FC</t>
  </si>
  <si>
    <t>Ashcott FC - Thunder / Lightning v North Curry FC</t>
  </si>
  <si>
    <t>Bishops Lydeard FC - Pumas / Panthers v Minehead AFC - Mariners / Pirates</t>
  </si>
  <si>
    <t>Bridgwater VPR FC - Hawks / Eagles v Isle of Wedmore FC - Herons / Heroes</t>
  </si>
  <si>
    <t>Middlezoy Rovers FC - Spitfires / Mustangs v Bridgwater VPR FC - Hawks / Eagles</t>
  </si>
  <si>
    <t>Minehead AFC - Mariners / Pirates v Bishops Lydeard FC - Girls (U10)</t>
  </si>
  <si>
    <t>North Curry FC v Bishops Lydeard FC - Pumas / Panthers</t>
  </si>
  <si>
    <t>Rhode Lane Wanderers JFC / Woolavington Wanderers FC v Ashcott FC - Thunder / Lightning</t>
  </si>
  <si>
    <t>Ruishton FC - Rapters / Rockets v Wembdon FC - Saints / Dragons</t>
  </si>
  <si>
    <t>Spaxton FC v Wellington FC - Lions / Tigers</t>
  </si>
  <si>
    <t>Staplegrove FC - Scorpions / Sharks v Tone Youth FC - Hornets / Wasps</t>
  </si>
  <si>
    <t>Wellington FC - Lions / Tigers v Staplegrove FC - Scorpions / Sharks</t>
  </si>
  <si>
    <t>Wembdon FC - Saints / Dragons v Spaxton FC</t>
  </si>
  <si>
    <t>Ashcott FC - Thunder / Lightning v Ruishton FC - Rapters / Rockets</t>
  </si>
  <si>
    <t>Bishops Lydeard FC - Girls (U10) v North Curry FC</t>
  </si>
  <si>
    <t>Galmington Dragons FC - Hawks / Raiders v Middlezoy Rovers FC - Spitfires / Mustangs</t>
  </si>
  <si>
    <t>Huish Tigers FC - Blacks / Oranges v Isle of Wedmore FC - Herons / Heroes</t>
  </si>
  <si>
    <t>Middlezoy Rovers FC - Spitfires / Mustangs v Huish Tigers FC - Blacks / Oranges</t>
  </si>
  <si>
    <t>Minehead AFC - Mariners / Pirates v Galmington Dragons FC - Hawks / Raiders</t>
  </si>
  <si>
    <t>Rhode Lane Wanderers JFC / Woolavington Wanderers FC v Bishops Lydeard FC - Girls (U10)</t>
  </si>
  <si>
    <t>Ruishton FC - Rapters / Rockets v Bishops Lydeard FC - Pumas / Panthers</t>
  </si>
  <si>
    <t>Spaxton FC v Ashcott FC - Thunder / Lightning</t>
  </si>
  <si>
    <t>Staplegrove FC - Scorpions / Sharks v Wembdon FC - Saints / Dragons</t>
  </si>
  <si>
    <t>Ashcott FC - Thunder / Lightning v Staplegrove FC - Scorpions / Sharks</t>
  </si>
  <si>
    <t>Bishops Lydeard FC - Pumas / Panthers v Spaxton FC</t>
  </si>
  <si>
    <t>Bridgwater VPR FC - Hawks / Eagles v Rhode Lane Wanderers JFC / Woolavington Wanderers FC</t>
  </si>
  <si>
    <t>Huish Tigers FC - Blacks / Oranges v Minehead AFC - Mariners / Pirates</t>
  </si>
  <si>
    <t>Isle of Wedmore FC - Herons / Heroes v Middlezoy Rovers FC - Spitfires / Mustangs</t>
  </si>
  <si>
    <t>Minehead AFC - Mariners / Pirates v Isle of Wedmore FC - Herons / Heroes</t>
  </si>
  <si>
    <t>Rhode Lane Wanderers JFC / Woolavington Wanderers FC v Galmington Dragons FC - Hawks / Raiders</t>
  </si>
  <si>
    <t>Ruishton FC - Rapters / Rockets v Bridgwater VPR FC - Hawks / Eagles</t>
  </si>
  <si>
    <t>Spaxton FC v Bishops Lydeard FC - Girls (U10)</t>
  </si>
  <si>
    <t>Staplegrove FC - Scorpions / Sharks v Bishops Lydeard FC - Pumas / Panthers</t>
  </si>
  <si>
    <t>Tone Youth FC - Hornets / Wasps v Ashcott FC - Thunder / Lightning</t>
  </si>
  <si>
    <t>Wellington FC - Lions / Tigers v Wembdon FC - Saints / Dragons</t>
  </si>
  <si>
    <t>Ashcott FC - Thunder / Lightning v Wellington FC - Lions / Tigers</t>
  </si>
  <si>
    <t>Bishops Lydeard FC - Girls (U10) v Staplegrove FC - Scorpions / Sharks</t>
  </si>
  <si>
    <t>Bridgwater VPR FC - Hawks / Eagles v Spaxton FC</t>
  </si>
  <si>
    <t>Galmington Dragons FC - Hawks / Raiders v Ruishton FC - Rapters / Rockets</t>
  </si>
  <si>
    <t>Huish Tigers FC - Blacks / Oranges v Rhode Lane Wanderers JFC / Woolavington Wanderers FC</t>
  </si>
  <si>
    <t>Isle of Wedmore FC - Herons / Heroes v North Curry FC</t>
  </si>
  <si>
    <t>Middlezoy Rovers FC - Spitfires / Mustangs v Minehead AFC - Mariners / Pirates</t>
  </si>
  <si>
    <t>North Curry FC v Middlezoy Rovers FC - Spitfires / Mustangs</t>
  </si>
  <si>
    <t>Rhode Lane Wanderers JFC / Woolavington Wanderers FC v Isle of Wedmore FC - Herons / Heroes</t>
  </si>
  <si>
    <t>Ruishton FC - Rapters / Rockets v Huish Tigers FC - Blacks / Oranges</t>
  </si>
  <si>
    <t>Spaxton FC v Galmington Dragons FC - Hawks / Raiders</t>
  </si>
  <si>
    <t>Staplegrove FC - Scorpions / Sharks v Bridgwater VPR FC - Hawks / Eagles</t>
  </si>
  <si>
    <t>Tone Youth FC - Hornets / Wasps v Bishops Lydeard FC - Girls (U10)</t>
  </si>
  <si>
    <t>Wembdon FC - Saints / Dragons v Ashcott FC - Thunder / Lightning</t>
  </si>
  <si>
    <t>Ashcott FC - Thunder / Lightning - No Game</t>
  </si>
  <si>
    <t>No Game - North Curry FC</t>
  </si>
  <si>
    <t>No Game - Rhode Lane Wanderers JFC / Woolavington Wanderers FC</t>
  </si>
  <si>
    <t>No Game - Ruishton FC - Rapters / Rockets</t>
  </si>
  <si>
    <t>No Game - Spaxton FC</t>
  </si>
  <si>
    <t>No Game - Staplegrove FC - Scorpions / Sharks</t>
  </si>
  <si>
    <t>No Game - Tone Youth FC - Hornets / Wasps</t>
  </si>
  <si>
    <t>No Game - Wellington FC - Lions / Tigers</t>
  </si>
  <si>
    <t>No Game - Wembdon FC - Saints / Dragons</t>
  </si>
  <si>
    <t>Bishops Lydeard FC - Pumas / Panthers - No Game</t>
  </si>
  <si>
    <t>Bishops Lydeard FC - Girls (U10) - No Game</t>
  </si>
  <si>
    <t>Bridgwater VPR FC - Hawks / Eagles - No Game</t>
  </si>
  <si>
    <t>Galmington Dragons FC - Hawks / Raiders - No Game</t>
  </si>
  <si>
    <t>Huish Tigers FC - Blacks / Oranges - No Game</t>
  </si>
  <si>
    <t>Isle of Wedmore FC - Herons / Heroes - No Game</t>
  </si>
  <si>
    <t>Middlezoy Rovers FC - Spitfires / Mustangs - No Game</t>
  </si>
  <si>
    <t>Minehead AFC - Mariners / Pirates - No Game</t>
  </si>
  <si>
    <t>Bishops Lydeard - Girls</t>
  </si>
  <si>
    <t>Wembdon FC - Saints / Dragons v Bishops Lydeard FC - Pumas / Panthers</t>
  </si>
  <si>
    <t>Bridgwater VPR FC - Hawks / Eagles v Bishops Lydeard FC - Girls (U10)</t>
  </si>
  <si>
    <t>Isle of Wedmore FC - Herons / Heroes v Bishops Lydeard FC - Pumas / Panthers</t>
  </si>
  <si>
    <t>Middlezoy Rovers FC - Spitfires / Mustangs v Bishops Lydeard FC - Girls (U10)</t>
  </si>
  <si>
    <t>Rhode Lane Wanderers JFC / Woolavington Wanderers FC v Bishops Lydeard FC - Pumas / Panthers</t>
  </si>
  <si>
    <t>Ruishton FC - Rapters / Rockets v Bishops Lydeard FC - Girls (U10)</t>
  </si>
  <si>
    <t>Bridgwater Wolves - Wolfpack</t>
  </si>
  <si>
    <t>Bridgwater Wolves - Wolverines</t>
  </si>
  <si>
    <t>Nether Stowey</t>
  </si>
  <si>
    <t>Bridgwater VPR FC - Hawks / Eagles v Watchet FC - Buccaneers / Pirates</t>
  </si>
  <si>
    <t>Bridgwater Wolves FC - Wolverines / Rhode Lane Wanderers JFC v Tone Youth FC - Hornets / Wasps</t>
  </si>
  <si>
    <t>Huish Tigers FC - Blacks / Oranges v North Curry FC</t>
  </si>
  <si>
    <t>Isle of Wedmore FC - Herons / Falcons v Nether Stowey FC - Warriors / Wemdon FC Dragons</t>
  </si>
  <si>
    <t>Middlezoy Rovers FC - Lancasters / Vampires v Minehead AFC - Mariners / Pirates</t>
  </si>
  <si>
    <t>Nether Stowey FC - Warriors / Wemdon FC Dragons v Middlezoy Rovers FC - Lancasters / Vampires</t>
  </si>
  <si>
    <t>North Curry FC v Isle of Wedmore FC - Herons / Falcons</t>
  </si>
  <si>
    <t>Tone Youth FC - Hornets / Wasps v Bridgwater Wolves FC - Wolf Pack</t>
  </si>
  <si>
    <t>Watchet FC - Buccaneers / Pirates v Bridgwater Wolves FC - Wolverines / Rhode Lane Wanderers JFC</t>
  </si>
  <si>
    <t>Bridgwater VPR FC - Hawks / Eagles v Ashcott FC - Thunder / Lightning</t>
  </si>
  <si>
    <t>Bridgwater Wolves FC - Wolf Pack v Watchet FC - Buccaneers / Pirates</t>
  </si>
  <si>
    <t>Huish Tigers FC - Blacks / Oranges v Staplegrove FC - Saints / Sinners</t>
  </si>
  <si>
    <t>Isle of Wedmore FC - Herons / Falcons v Ruishton FC - Rebels / Racoons</t>
  </si>
  <si>
    <t>Middlezoy Rovers FC - Lancasters / Vampires v North Curry FC</t>
  </si>
  <si>
    <t>Minehead AFC - Mariners / Pirates v Nether Stowey FC - Warriors / Wemdon FC Dragons</t>
  </si>
  <si>
    <t>North Curry FC v Minehead AFC - Mariners / Pirates</t>
  </si>
  <si>
    <t>Ruishton FC - Rebels / Racoons v Middlezoy Rovers FC - Lancasters / Vampires</t>
  </si>
  <si>
    <t>Staplegrove FC - Saints / Sinners v Isle of Wedmore FC - Herons / Falcons</t>
  </si>
  <si>
    <t>Tone Youth FC - Hornets / Wasps v Huish Tigers FC - Blacks / Oranges</t>
  </si>
  <si>
    <t>Watchet FC - Buccaneers / Pirates v Galmington Dragons FC - Hawks / Raiders</t>
  </si>
  <si>
    <t>Ashcott FC - Thunder / Lightning v Bridgwater Wolves FC - Wolverines / Rhode Lane Wanderers JFC</t>
  </si>
  <si>
    <t>Bridgwater Wolves FC - Wolverines / Rhode Lane Wanderers JFC v Bishops Lydeard FC - Pumas / Panthers</t>
  </si>
  <si>
    <t>Huish Tigers FC - Blacks / Oranges v Watchet FC - Buccaneers / Pirates</t>
  </si>
  <si>
    <t>Isle of Wedmore FC - Herons / Falcons v Tone Youth FC - Hornets / Wasps</t>
  </si>
  <si>
    <t>Middlezoy Rovers FC - Lancasters / Vampires v Staplegrove FC - Saints / Sinners</t>
  </si>
  <si>
    <t>Minehead AFC - Mariners / Pirates v Ruishton FC - Rebels / Racoons</t>
  </si>
  <si>
    <t>Nether Stowey FC - Warriors / Wemdon FC Dragons v North Curry FC</t>
  </si>
  <si>
    <t>Ruishton FC - Rebels / Racoons v Nether Stowey FC - Warriors / Wemdon FC Dragons</t>
  </si>
  <si>
    <t>Staplegrove FC - Saints / Sinners v Minehead AFC - Mariners / Pirates</t>
  </si>
  <si>
    <t>Tone Youth FC - Hornets / Wasps v Middlezoy Rovers FC - Lancasters / Vampires</t>
  </si>
  <si>
    <t>Watchet FC - Buccaneers / Pirates v Isle of Wedmore FC - Herons / Falcons</t>
  </si>
  <si>
    <t>Bishops Lydeard FC - Pumas / Panthers v Bridgwater Wolves FC - Wolf Pack</t>
  </si>
  <si>
    <t>Bridgwater VPR FC - Hawks / Eagles v Bridgwater Wolves FC - Wolverines / Rhode Lane Wanderers JFC</t>
  </si>
  <si>
    <t>Bridgwater Wolves FC - Wolf Pack v Bridgwater VPR FC - Hawks / Eagles</t>
  </si>
  <si>
    <t>Galmington Dragons FC - Hawks / Raiders v Bishops Lydeard FC - Pumas / Panthers</t>
  </si>
  <si>
    <t>Middlezoy Rovers FC - Lancasters / Vampires v Watchet FC - Buccaneers / Pirates</t>
  </si>
  <si>
    <t>Minehead AFC - Mariners / Pirates v Tone Youth FC - Hornets / Wasps</t>
  </si>
  <si>
    <t>Nether Stowey FC - Warriors / Wemdon FC Dragons v Staplegrove FC - Saints / Sinners</t>
  </si>
  <si>
    <t>North Curry FC v Ruishton FC - Rebels / Racoons</t>
  </si>
  <si>
    <t>Tone Youth FC - Hornets / Wasps v Nether Stowey FC - Warriors / Wemdon FC Dragons</t>
  </si>
  <si>
    <t>Watchet FC - Buccaneers / Pirates v Minehead AFC - Mariners / Pirates</t>
  </si>
  <si>
    <t>Ashcott FC - Thunder / Lightning v Isle of Wedmore FC - Herons / Falcons</t>
  </si>
  <si>
    <t>Bishops Lydeard FC - Pumas / Panthers v Huish Tigers FC - Blacks / Oranges</t>
  </si>
  <si>
    <t>Bridgwater Wolves FC - Wolverines / Rhode Lane Wanderers JFC v Bridgwater Wolves FC - Wolf Pack</t>
  </si>
  <si>
    <t>Galmington Dragons FC - Hawks / Raiders v Bridgwater Wolves FC - Wolverines / Rhode Lane Wanderers JFC</t>
  </si>
  <si>
    <t>Isle of Wedmore FC - Herons / Falcons v Bishops Lydeard FC - Pumas / Panthers</t>
  </si>
  <si>
    <t>Middlezoy Rovers FC - Lancasters / Vampires v Ashcott FC - Thunder / Lightning</t>
  </si>
  <si>
    <t>Nether Stowey FC - Warriors / Wemdon FC Dragons v Watchet FC - Buccaneers / Pirates</t>
  </si>
  <si>
    <t>Ruishton FC - Rebels / Racoons v Staplegrove FC - Saints / Sinners</t>
  </si>
  <si>
    <t>Tone Youth FC - Hornets / Wasps v Ruishton FC - Rebels / Racoons</t>
  </si>
  <si>
    <t>Watchet FC - Buccaneers / Pirates v North Curry FC</t>
  </si>
  <si>
    <t>Ashcott FC - Thunder / Lightning v Minehead AFC - Mariners / Pirates</t>
  </si>
  <si>
    <t>Bishops Lydeard FC - Pumas / Panthers v Middlezoy Rovers FC - Lancasters / Vampires</t>
  </si>
  <si>
    <t>Bridgwater VPR FC - Hawks / Eagles v Isle of Wedmore FC - Herons / Falcons</t>
  </si>
  <si>
    <t>Bridgwater Wolves FC - Wolverines / Rhode Lane Wanderers JFC v Huish Tigers FC - Blacks / Oranges</t>
  </si>
  <si>
    <t>Isle of Wedmore FC - Herons / Falcons v Bridgwater Wolves FC - Wolverines / Rhode Lane Wanderers JFC</t>
  </si>
  <si>
    <t>Middlezoy Rovers FC - Lancasters / Vampires v Bridgwater VPR FC - Hawks / Eagles</t>
  </si>
  <si>
    <t>Nether Stowey FC - Warriors / Wemdon FC Dragons v Ashcott FC - Thunder / Lightning</t>
  </si>
  <si>
    <t>Ruishton FC - Rebels / Racoons v Watchet FC - Buccaneers / Pirates</t>
  </si>
  <si>
    <t>Watchet FC - Buccaneers / Pirates v Staplegrove FC - Saints / Sinners</t>
  </si>
  <si>
    <t>Bishops Lydeard FC - Pumas / Panthers v Nether Stowey FC - Warriors / Wemdon FC Dragons</t>
  </si>
  <si>
    <t>Bridgwater Wolves FC - Wolf Pack v Isle of Wedmore FC - Herons / Falcons</t>
  </si>
  <si>
    <t>Minehead AFC - Mariners / Pirates v Bridgwater Wolves FC - Wolverines / Rhode Lane Wanderers JFC</t>
  </si>
  <si>
    <t>Nether Stowey FC - Warriors / Wemdon FC Dragons v Bridgwater VPR FC - Hawks / Eagles</t>
  </si>
  <si>
    <t>Ruishton FC - Rebels / Racoons v Ashcott FC - Thunder / Lightning</t>
  </si>
  <si>
    <t>Tone Youth FC - Hornets / Wasps v Watchet FC - Buccaneers / Pirates</t>
  </si>
  <si>
    <t>Ashcott FC - Thunder / Lightning v Staplegrove FC - Saints / Sinners</t>
  </si>
  <si>
    <t>Bishops Lydeard FC - Pumas / Panthers v Ruishton FC - Rebels / Racoons</t>
  </si>
  <si>
    <t>Bridgwater Wolves FC - Wolverines / Rhode Lane Wanderers JFC v Nether Stowey FC - Warriors / Wemdon FC Dragons</t>
  </si>
  <si>
    <t>Bridgwater Wolves FC - Wolf Pack v Minehead AFC - Mariners / Pirates</t>
  </si>
  <si>
    <t>Galmington Dragons FC - Hawks / Raiders v Middlezoy Rovers FC - Lancasters / Vampires</t>
  </si>
  <si>
    <t>Nether Stowey FC - Warriors / Wemdon FC Dragons v Bridgwater Wolves FC - Wolf Pack</t>
  </si>
  <si>
    <t>North Curry FC v Bridgwater Wolves FC - Wolverines / Rhode Lane Wanderers JFC</t>
  </si>
  <si>
    <t>Ruishton FC - Rebels / Racoons v Bridgwater VPR FC - Hawks / Eagles</t>
  </si>
  <si>
    <t>Staplegrove FC - Saints / Sinners v Bishops Lydeard FC - Pumas / Panthers</t>
  </si>
  <si>
    <t>Watchet FC - Buccaneers / Pirates v Wellington FC - Lions / Tigers</t>
  </si>
  <si>
    <t>Ashcott FC - Thunder / Lightning v Watchet FC - Buccaneers / Pirates</t>
  </si>
  <si>
    <t>Bishops Lydeard FC - Pumas / Panthers v Tone Youth FC - Hornets / Wasps</t>
  </si>
  <si>
    <t>Bridgwater Wolves FC - Wolverines / Rhode Lane Wanderers JFC v Ruishton FC - Rebels / Racoons</t>
  </si>
  <si>
    <t>Galmington Dragons FC - Hawks / Raiders v Nether Stowey FC - Warriors / Wemdon FC Dragons</t>
  </si>
  <si>
    <t>Isle of Wedmore FC - Herons / Falcons v Middlezoy Rovers FC - Lancasters / Vampires</t>
  </si>
  <si>
    <t>Nether Stowey FC - Warriors / Wemdon FC Dragons v Huish Tigers FC - Blacks / Oranges</t>
  </si>
  <si>
    <t>Staplegrove FC - Saints / Sinners v Bridgwater Wolves FC - Wolverines / Rhode Lane Wanderers JFC</t>
  </si>
  <si>
    <t>Watchet FC - Buccaneers / Pirates v Bishops Lydeard FC - Pumas / Panthers</t>
  </si>
  <si>
    <t xml:space="preserve">Wellington FC - Lions / Tigers v Bridgwater Wolves FC - Wolverines / Rhode Lane Wanderers JFC </t>
  </si>
  <si>
    <t>Bridgwater Wolves FC - Wolf Pack v Wellington FC - Lions / Tigers</t>
  </si>
  <si>
    <t>Wellington FC - Lions / Tigers v Galmington Dragons FC - Hawks / Raiders</t>
  </si>
  <si>
    <t>Huish Tigers FC - Blacks / Oranges v Wellington FC - Lions / Tigers</t>
  </si>
  <si>
    <t>Wellington FC - Lions / Tigers v Isle of Wedmore FC - Herons / Falcons</t>
  </si>
  <si>
    <t>Middlezoy Rovers FC - Lancasters / Vampires v Wellington FC - Lions / Tigers</t>
  </si>
  <si>
    <t>Nether Stowey FC - Warriors / Wemdon FC Dragons v Wellington FC - Lions / Tigers</t>
  </si>
  <si>
    <t>Ruishton FC - Rebels / Racoons v Wellington FC - Lions / Tigers</t>
  </si>
  <si>
    <t>Staplegrove FC - Saints / Sinners v Bridgwater Wolves FC - Wolf Pack</t>
  </si>
  <si>
    <t>Ruishton FC - Rebels / Racoons v Galmington Dragons FC - Hawks / Raiders</t>
  </si>
  <si>
    <t>No Game -  Minehead AFC - Mariners / Pirates</t>
  </si>
  <si>
    <t>No Game -  Nether Stowey FC - Warriors / Wemdon FC Dragons</t>
  </si>
  <si>
    <t>No Game -  North Curry FC</t>
  </si>
  <si>
    <t>No Game -  Ruishton FC - Rebels / Racoons</t>
  </si>
  <si>
    <t>No Game -  Staplegrove FC - Saints / Sinners</t>
  </si>
  <si>
    <t>No Game -  Tone Youth FC - Hornets / Wasps</t>
  </si>
  <si>
    <t>No Game -  Watchet FC - Buccaneers / Pirates</t>
  </si>
  <si>
    <t>No Game -  Wellington FC - Lions / Tigers</t>
  </si>
  <si>
    <t>Bridgwater Wolves FC - Wolf Pack - No Game</t>
  </si>
  <si>
    <t>Isle of Wedmore FC - Herons / Falcons - No Game</t>
  </si>
  <si>
    <t>Middlezoy Rovers FC - Lancasters / Vampires - No Game</t>
  </si>
  <si>
    <t>Ashcott FC - Thunder / Lightning v Bridgwater Wolves FC - Wolf Pack</t>
  </si>
  <si>
    <t>Rhode Lane Wanderers JFC v Bridgwater Wolves FC - Wolverines</t>
  </si>
  <si>
    <t>Galmington Dragons FC - Hawks / Raiders v Bridgwater Wolves FC - Wolf Pack</t>
  </si>
  <si>
    <t>Middlezoy Rovers FC - Lancasters / Vampires v Bridgwater Wolves FC - Wolverines / Rhode Lane Wanderers JFC</t>
  </si>
  <si>
    <t>North Curry FC v Bridgwater Wolves FC - Wolf Pack</t>
  </si>
  <si>
    <t>Bridgwater Wolves FC - Wolf Pack v Ruishton FC - Rebels / Racoons</t>
  </si>
  <si>
    <t>Bridgwater Wolves FC - Wolf Pack v Middlezoy Rovers FC - Lancasters / Vampires</t>
  </si>
  <si>
    <t>Bishops Lydeard FC - Pumas / Panthers v Ashcott FC - Thunder / Lightning</t>
  </si>
  <si>
    <t>Galmington Dragons FC - Hawks / Raiders v Isle of Wedmore FC - Herons / Falcons</t>
  </si>
  <si>
    <t>Bridgwater Wolves FC - Wolf Pack v Huish Tigers FC - Blacks / Oranges</t>
  </si>
  <si>
    <t xml:space="preserve">Isle of Wedmore FC - Herons / Falcons v Huish Tigers FC - Blacks / Oranges </t>
  </si>
  <si>
    <t>Huish Tigers FC - Blacks / Oranges v Middlezoy Rovers FC - Lancasters / Vampires</t>
  </si>
  <si>
    <t>Minehead AFC - Mariners / Pirates v Bridgwater VPR FC - Hawks / Eagles</t>
  </si>
  <si>
    <t>Huish Tigers FC - Blacks / Oranges v Ruishton FC - Rebels / Racoons</t>
  </si>
  <si>
    <t>Isle of Wedmore FC - Herons / Falcons v Minehead AFC - Mariners / Pirates</t>
  </si>
  <si>
    <t>Minehead AFC - Mariners / Pirates v Huish Tigers FC - Blacks / Oranges</t>
  </si>
  <si>
    <t>U7 Ashcott FC - Thunder / Lightning</t>
  </si>
  <si>
    <t>U7 Bridgwater VPR FC - Hawks / Eagles</t>
  </si>
  <si>
    <t xml:space="preserve">U7 Bridgwater Wolves FC </t>
  </si>
  <si>
    <t>U7 Galmington Dragons FC - Hawks / Raiders</t>
  </si>
  <si>
    <t>U7 Huish Tigers FC - Blacks / Oranges</t>
  </si>
  <si>
    <t>U7 Isle of Wedmore FC Herons - Allstars / Dream Team</t>
  </si>
  <si>
    <t>U7 Middlezoy Rovers FC - Tornados / Hurricanes</t>
  </si>
  <si>
    <t>U7 Minehead AFC</t>
  </si>
  <si>
    <t>U7 North Curry FC</t>
  </si>
  <si>
    <t>U7 Ruishton FC - Ravens / Rhinos</t>
  </si>
  <si>
    <t>U7 Staplegrove FC - Saints / Sinners</t>
  </si>
  <si>
    <t>U7 Tone Youth FC - Hornets / Wasps</t>
  </si>
  <si>
    <t>U7 Wellington FC - Lions / Tigers</t>
  </si>
  <si>
    <t>U7 Wembdon FC Dragons</t>
  </si>
  <si>
    <t>U8 Bishops Lydeard FC - Pumas / Panthers</t>
  </si>
  <si>
    <t>U8 Bridgwater VPR FC - Hawks / Eagles</t>
  </si>
  <si>
    <t>U8 Bridgwater Wolves FC / Kingsdown Knights FC</t>
  </si>
  <si>
    <t>U8 Galmington Dragons FC - Hawks / Raiders</t>
  </si>
  <si>
    <t>U8 Huish Tigers FC - Black / Oranges</t>
  </si>
  <si>
    <t>U8 Isle of Wedmore FC - Herons / Heroes</t>
  </si>
  <si>
    <t>U8 Minehead AFC - Mariners / Pirates</t>
  </si>
  <si>
    <t>U8 North Curry FC</t>
  </si>
  <si>
    <t>U8 Ruishton FC - Rooks / Rams</t>
  </si>
  <si>
    <t>U8 Staplegrove FC - Saints / Sinners</t>
  </si>
  <si>
    <t>U8 Tone Youth FC - Hornets / Wasps</t>
  </si>
  <si>
    <t>U8 Watchet Town Knights FC - Swords / Shields</t>
  </si>
  <si>
    <t>U8 Wellington FC - Lions / Tigers</t>
  </si>
  <si>
    <t>U8 Wembdon FC - Saints / Dragons</t>
  </si>
  <si>
    <t>U9 Ashcott FC - Thunder / Lightning</t>
  </si>
  <si>
    <t>U9 Bishops Lydeard FC - Pumas / Panthers</t>
  </si>
  <si>
    <t>U9 Bishops Lydeard FC - Girls (U10)</t>
  </si>
  <si>
    <t>U9 Bridgwater VPR FC - Hawks / Eagles</t>
  </si>
  <si>
    <t>U9 Galmington Dragons FC - Hawks / Raiders</t>
  </si>
  <si>
    <t>U9 Huish Tigers FC - Blacks / Oranges</t>
  </si>
  <si>
    <t>U9 Isle of Wedmore FC - Herons / Heroes</t>
  </si>
  <si>
    <t>U9 Middlezoy Rovers FC - Spitfires / Mustangs</t>
  </si>
  <si>
    <t>U9 Minehead AFC - Mariners / Pirates</t>
  </si>
  <si>
    <t>U9 North Curry FC</t>
  </si>
  <si>
    <t>U9 Rhode Lane Wanderers JFC / Woolavington Wanderers FC</t>
  </si>
  <si>
    <t>U9 Ruishton FC - Rapters / Rockets</t>
  </si>
  <si>
    <t>U9 Spaxton FC</t>
  </si>
  <si>
    <t>U9 Staplegrove FC - Scorpions / Sharks</t>
  </si>
  <si>
    <t>U9 Tone Youth FC - Hornets / Wasps</t>
  </si>
  <si>
    <t>U9 Wellington FC - Lions / Tigers</t>
  </si>
  <si>
    <t>U9 Wembdon FC - Saints / Dragons</t>
  </si>
  <si>
    <t>U10 Ashcott FC - Thunder / Lightning</t>
  </si>
  <si>
    <t>U10 Bishops Lydeard FC - Pumas / Panthers</t>
  </si>
  <si>
    <t>U10 Bridgwater VPR FC - Hawks / Eagles</t>
  </si>
  <si>
    <t>U10 Bridgwater Wolves FC - Wolverines  / Rhode Lane Wanderers JFC</t>
  </si>
  <si>
    <t>U10 Bridgwater Wolves FC - Wolf Pack</t>
  </si>
  <si>
    <t>U10 Galmington Dragons FC - Hawks / Raiders</t>
  </si>
  <si>
    <t>U10 Huish Tigers FC - Blacks / Oranges</t>
  </si>
  <si>
    <t>U10 Isle of Wedmore FC - Herons / Falcons</t>
  </si>
  <si>
    <t>U10 Middlezoy Rovers FC - Lancasters / Vampires</t>
  </si>
  <si>
    <t>U10 Minehead AFC - Mariners / Pirates</t>
  </si>
  <si>
    <t>U10 Nether Stowey FC - Warriors / Wemdon FC Dragons</t>
  </si>
  <si>
    <t>U10 North Curry FC</t>
  </si>
  <si>
    <t>U10 Ruishton FC - Rebels / Racoons</t>
  </si>
  <si>
    <t>U10 Staplegrove FC - Saints / Sinners</t>
  </si>
  <si>
    <t>U10 Tone Youth FC - Hornets / Wasps</t>
  </si>
  <si>
    <t>U10 Watchet FC - Buccaneers / Pirates</t>
  </si>
  <si>
    <t>U10 Wellington FC - Lions / Tigers</t>
  </si>
  <si>
    <t>U8 Bridgwater Wolves</t>
  </si>
  <si>
    <t>U8 Kingsdown Knights</t>
  </si>
  <si>
    <t>U9 Rhode Lane Wanderers JFC</t>
  </si>
  <si>
    <t>U9 Woolavington Wanderers FC</t>
  </si>
  <si>
    <t>U10 Bridgwater Wolves FC - Wolverines</t>
  </si>
  <si>
    <t>U10 Rhode Lane Wanderers JFC</t>
  </si>
  <si>
    <t xml:space="preserve">U10 Nether Stowey FC </t>
  </si>
  <si>
    <t>U10 Wemdon FC Dragons</t>
  </si>
  <si>
    <t>Age Group</t>
  </si>
  <si>
    <t>Cup Final (Cup / Plate / Bowl)</t>
  </si>
  <si>
    <t>U8 TEAMS</t>
  </si>
  <si>
    <t>U7 TEAMS</t>
  </si>
  <si>
    <t>U9 TEAMS</t>
  </si>
  <si>
    <t>U9 FIXTURES - 2024/2025</t>
  </si>
  <si>
    <t>U8 FIXTURES - 2024/2025</t>
  </si>
  <si>
    <t>U7 FIXTURES - 2024/2025</t>
  </si>
  <si>
    <t>U10 TEAMS</t>
  </si>
  <si>
    <t>U10 - FIXTURES - 2024/2025</t>
  </si>
  <si>
    <t>SEASON 2024/2025</t>
  </si>
  <si>
    <t>TEAMS / FIXTURES</t>
  </si>
  <si>
    <t>MINI LEAGUE FIXTURE DATES - SEASON 2024/2025</t>
  </si>
  <si>
    <t>Cup final (Cup / Plate / Bowl)</t>
  </si>
  <si>
    <t>Isle of Wedmore FC Herons - Allstars / Dream Team - No Game FC</t>
  </si>
  <si>
    <t>Minehead AFC - No Game</t>
  </si>
  <si>
    <t>Middlezoy Rovers FC - Tornados / Hurricanes - No Game</t>
  </si>
  <si>
    <t>Wembdon FC Dragons -  No Game</t>
  </si>
  <si>
    <t>Ruishton FC - Ravens / Rhinos - No Game</t>
  </si>
  <si>
    <t>Staplegrove FC - Saints / Sinners - No Game</t>
  </si>
  <si>
    <t>Tone Youth FC - Hornets / Wasps - No Game</t>
  </si>
  <si>
    <t>Wellington FC - Lions / Tigers  - No Game</t>
  </si>
  <si>
    <t>Bridgwater Wolves FC - No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</si>
</sst>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b/>
      <sz val="2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3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14" fontId="0" fillId="3" borderId="1" xfId="0" applyNumberFormat="1" applyFill="1" applyBorder="1" applyAlignment="1" applyProtection="1">
      <alignment horizontal="center" vertical="center"/>
      <protection hidden="1"/>
    </xf>
    <xf numFmtId="14" fontId="0" fillId="3" borderId="3" xfId="0" applyNumberForma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hidden="1"/>
    </xf>
    <xf numFmtId="14" fontId="5" fillId="3" borderId="3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14" fontId="5" fillId="3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11" borderId="0" xfId="0" applyFill="1" applyAlignment="1">
      <alignment horizontal="center" vertical="center"/>
    </xf>
    <xf numFmtId="0" fontId="11" fillId="12" borderId="1" xfId="1" applyFill="1" applyBorder="1" applyAlignment="1" applyProtection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1" fillId="7" borderId="1" xfId="1" applyFill="1" applyBorder="1" applyAlignment="1" applyProtection="1">
      <alignment horizontal="center" vertical="center"/>
    </xf>
    <xf numFmtId="0" fontId="11" fillId="10" borderId="1" xfId="1" applyFill="1" applyBorder="1" applyAlignment="1" applyProtection="1">
      <alignment horizontal="center" vertical="center"/>
    </xf>
    <xf numFmtId="0" fontId="11" fillId="6" borderId="1" xfId="1" applyFill="1" applyBorder="1" applyAlignment="1" applyProtection="1">
      <alignment horizontal="center" vertical="center"/>
    </xf>
    <xf numFmtId="0" fontId="11" fillId="4" borderId="1" xfId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14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5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hidden="1"/>
    </xf>
    <xf numFmtId="0" fontId="0" fillId="3" borderId="18" xfId="0" applyFill="1" applyBorder="1" applyAlignment="1" applyProtection="1">
      <alignment horizontal="center" vertical="center"/>
      <protection hidden="1"/>
    </xf>
    <xf numFmtId="14" fontId="0" fillId="3" borderId="18" xfId="0" applyNumberFormat="1" applyFill="1" applyBorder="1" applyAlignment="1" applyProtection="1">
      <alignment horizontal="center" vertical="center"/>
      <protection hidden="1"/>
    </xf>
    <xf numFmtId="0" fontId="1" fillId="8" borderId="8" xfId="0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0" fillId="8" borderId="2" xfId="0" applyFill="1" applyBorder="1" applyAlignment="1" applyProtection="1">
      <alignment horizontal="center" vertical="center"/>
      <protection hidden="1"/>
    </xf>
    <xf numFmtId="0" fontId="1" fillId="8" borderId="9" xfId="0" applyFont="1" applyFill="1" applyBorder="1" applyAlignment="1" applyProtection="1">
      <alignment horizontal="center" vertical="center"/>
      <protection hidden="1"/>
    </xf>
    <xf numFmtId="0" fontId="0" fillId="8" borderId="5" xfId="0" applyFill="1" applyBorder="1" applyAlignment="1" applyProtection="1">
      <alignment horizontal="center" vertical="center"/>
      <protection hidden="1"/>
    </xf>
    <xf numFmtId="0" fontId="0" fillId="8" borderId="6" xfId="0" applyFill="1" applyBorder="1" applyAlignment="1" applyProtection="1">
      <alignment horizontal="center" vertical="center"/>
      <protection hidden="1"/>
    </xf>
    <xf numFmtId="0" fontId="0" fillId="8" borderId="19" xfId="0" applyFill="1" applyBorder="1" applyAlignment="1" applyProtection="1">
      <alignment horizontal="center" vertical="center"/>
      <protection hidden="1"/>
    </xf>
    <xf numFmtId="0" fontId="0" fillId="8" borderId="4" xfId="0" applyFill="1" applyBorder="1" applyAlignment="1" applyProtection="1">
      <alignment horizontal="center" vertical="center"/>
      <protection hidden="1"/>
    </xf>
    <xf numFmtId="0" fontId="0" fillId="8" borderId="15" xfId="0" applyFill="1" applyBorder="1" applyAlignment="1" applyProtection="1">
      <alignment horizontal="center" vertical="center"/>
      <protection hidden="1"/>
    </xf>
    <xf numFmtId="0" fontId="0" fillId="8" borderId="16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0" fontId="1" fillId="8" borderId="4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1" fillId="10" borderId="1" xfId="1" quotePrefix="1" applyFill="1" applyBorder="1" applyAlignment="1" applyProtection="1">
      <alignment horizontal="center" vertical="center"/>
    </xf>
    <xf numFmtId="0" fontId="5" fillId="0" borderId="1" xfId="0" applyFont="1" applyBorder="1"/>
    <xf numFmtId="0" fontId="5" fillId="0" borderId="2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14" fontId="0" fillId="3" borderId="11" xfId="0" applyNumberForma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8" borderId="25" xfId="0" applyFill="1" applyBorder="1" applyAlignment="1" applyProtection="1">
      <alignment horizontal="center" vertical="center"/>
      <protection hidden="1"/>
    </xf>
    <xf numFmtId="14" fontId="10" fillId="3" borderId="1" xfId="0" applyNumberFormat="1" applyFont="1" applyFill="1" applyBorder="1" applyAlignment="1" applyProtection="1">
      <alignment horizontal="center" vertical="center"/>
      <protection hidden="1"/>
    </xf>
    <xf numFmtId="14" fontId="10" fillId="3" borderId="3" xfId="0" applyNumberFormat="1" applyFont="1" applyFill="1" applyBorder="1" applyAlignment="1" applyProtection="1">
      <alignment horizontal="center" vertical="center"/>
      <protection hidden="1"/>
    </xf>
    <xf numFmtId="0" fontId="1" fillId="13" borderId="17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" fillId="8" borderId="1" xfId="0" applyFont="1" applyFill="1" applyBorder="1" applyAlignment="1" applyProtection="1">
      <alignment horizontal="center" vertical="center"/>
      <protection hidden="1"/>
    </xf>
    <xf numFmtId="0" fontId="0" fillId="8" borderId="18" xfId="0" applyFill="1" applyBorder="1" applyAlignment="1" applyProtection="1">
      <alignment horizontal="center" vertical="center"/>
      <protection hidden="1"/>
    </xf>
    <xf numFmtId="0" fontId="0" fillId="8" borderId="11" xfId="0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" fillId="8" borderId="2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" fillId="8" borderId="5" xfId="0" applyFont="1" applyFill="1" applyBorder="1" applyAlignment="1" applyProtection="1">
      <alignment horizontal="center" vertical="center"/>
      <protection hidden="1"/>
    </xf>
    <xf numFmtId="0" fontId="1" fillId="8" borderId="6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14" fontId="10" fillId="3" borderId="11" xfId="0" applyNumberFormat="1" applyFont="1" applyFill="1" applyBorder="1" applyAlignment="1" applyProtection="1">
      <alignment horizontal="center" vertical="center"/>
      <protection hidden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14" fontId="5" fillId="3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0" fillId="15" borderId="1" xfId="0" applyFill="1" applyBorder="1" applyAlignment="1" applyProtection="1">
      <alignment horizontal="center" vertical="center"/>
      <protection hidden="1"/>
    </xf>
    <xf numFmtId="0" fontId="0" fillId="15" borderId="3" xfId="0" applyFill="1" applyBorder="1" applyAlignment="1" applyProtection="1">
      <alignment horizontal="center" vertical="center"/>
      <protection hidden="1"/>
    </xf>
    <xf numFmtId="0" fontId="0" fillId="15" borderId="2" xfId="0" applyFill="1" applyBorder="1" applyAlignment="1" applyProtection="1">
      <alignment horizontal="center" vertical="center"/>
      <protection hidden="1"/>
    </xf>
    <xf numFmtId="0" fontId="9" fillId="15" borderId="1" xfId="0" applyFont="1" applyFill="1" applyBorder="1" applyAlignment="1" applyProtection="1">
      <alignment horizontal="center" vertical="center"/>
      <protection hidden="1"/>
    </xf>
    <xf numFmtId="0" fontId="0" fillId="15" borderId="11" xfId="0" applyFill="1" applyBorder="1" applyAlignment="1" applyProtection="1">
      <alignment horizontal="center" vertical="center"/>
      <protection hidden="1"/>
    </xf>
    <xf numFmtId="0" fontId="9" fillId="6" borderId="3" xfId="0" applyFont="1" applyFill="1" applyBorder="1" applyAlignment="1" applyProtection="1">
      <alignment horizontal="center"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10" fillId="15" borderId="18" xfId="0" applyFont="1" applyFill="1" applyBorder="1" applyAlignment="1" applyProtection="1">
      <alignment horizontal="center" vertical="center"/>
      <protection hidden="1"/>
    </xf>
    <xf numFmtId="0" fontId="10" fillId="15" borderId="1" xfId="0" applyFont="1" applyFill="1" applyBorder="1" applyAlignment="1" applyProtection="1">
      <alignment horizontal="center" vertical="center"/>
      <protection hidden="1"/>
    </xf>
    <xf numFmtId="0" fontId="0" fillId="15" borderId="15" xfId="0" applyFill="1" applyBorder="1" applyAlignment="1" applyProtection="1">
      <alignment horizontal="center" vertical="center"/>
      <protection hidden="1"/>
    </xf>
    <xf numFmtId="0" fontId="10" fillId="15" borderId="11" xfId="0" applyFont="1" applyFill="1" applyBorder="1" applyAlignment="1" applyProtection="1">
      <alignment horizontal="center" vertical="center"/>
      <protection hidden="1"/>
    </xf>
    <xf numFmtId="0" fontId="0" fillId="15" borderId="29" xfId="0" applyFill="1" applyBorder="1" applyAlignment="1" applyProtection="1">
      <alignment horizontal="center" vertical="center"/>
      <protection hidden="1"/>
    </xf>
    <xf numFmtId="0" fontId="10" fillId="15" borderId="3" xfId="0" applyFont="1" applyFill="1" applyBorder="1" applyAlignment="1" applyProtection="1">
      <alignment horizontal="center" vertical="center"/>
      <protection hidden="1"/>
    </xf>
    <xf numFmtId="0" fontId="19" fillId="11" borderId="0" xfId="0" applyFont="1" applyFill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1" fillId="0" borderId="17" xfId="0" applyFont="1" applyBorder="1" applyAlignment="1" applyProtection="1">
      <alignment horizontal="center" vertical="center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0" fontId="1" fillId="8" borderId="31" xfId="0" applyFont="1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5" borderId="18" xfId="0" applyFill="1" applyBorder="1" applyAlignment="1" applyProtection="1">
      <alignment horizontal="center" vertical="center"/>
      <protection hidden="1"/>
    </xf>
    <xf numFmtId="0" fontId="1" fillId="6" borderId="1" xfId="0" applyFont="1" applyFill="1" applyBorder="1"/>
    <xf numFmtId="14" fontId="1" fillId="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vertical="center"/>
    </xf>
    <xf numFmtId="0" fontId="0" fillId="10" borderId="11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2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1" fillId="13" borderId="2" xfId="0" applyFont="1" applyFill="1" applyBorder="1" applyAlignment="1" applyProtection="1">
      <alignment horizontal="center" vertical="center"/>
      <protection hidden="1"/>
    </xf>
    <xf numFmtId="0" fontId="0" fillId="13" borderId="2" xfId="0" applyFill="1" applyBorder="1" applyAlignment="1" applyProtection="1">
      <alignment horizontal="center" vertical="center"/>
      <protection hidden="1"/>
    </xf>
    <xf numFmtId="0" fontId="1" fillId="13" borderId="4" xfId="0" applyFont="1" applyFill="1" applyBorder="1" applyAlignment="1" applyProtection="1">
      <alignment horizontal="center" vertical="center"/>
      <protection hidden="1"/>
    </xf>
    <xf numFmtId="0" fontId="10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hidden="1"/>
    </xf>
    <xf numFmtId="0" fontId="1" fillId="6" borderId="0" xfId="0" applyFont="1" applyFill="1"/>
    <xf numFmtId="20" fontId="1" fillId="4" borderId="1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5" borderId="18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20" fontId="1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6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2" fillId="5" borderId="1" xfId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horizontal="center" vertical="center"/>
    </xf>
    <xf numFmtId="0" fontId="12" fillId="5" borderId="1" xfId="1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3" fillId="5" borderId="21" xfId="1" applyFont="1" applyFill="1" applyBorder="1" applyAlignment="1" applyProtection="1">
      <alignment horizontal="center" vertical="center"/>
      <protection hidden="1"/>
    </xf>
    <xf numFmtId="0" fontId="13" fillId="5" borderId="22" xfId="1" applyFont="1" applyFill="1" applyBorder="1" applyAlignment="1" applyProtection="1">
      <alignment horizontal="center" vertical="center"/>
      <protection hidden="1"/>
    </xf>
    <xf numFmtId="0" fontId="13" fillId="5" borderId="23" xfId="1" applyFont="1" applyFill="1" applyBorder="1" applyAlignment="1" applyProtection="1">
      <alignment horizontal="center" vertical="center"/>
      <protection hidden="1"/>
    </xf>
    <xf numFmtId="0" fontId="13" fillId="5" borderId="24" xfId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/>
      <protection hidden="1"/>
    </xf>
    <xf numFmtId="0" fontId="1" fillId="3" borderId="26" xfId="0" applyFont="1" applyFill="1" applyBorder="1" applyAlignment="1" applyProtection="1">
      <alignment horizontal="center" vertical="center"/>
      <protection hidden="1"/>
    </xf>
    <xf numFmtId="0" fontId="1" fillId="3" borderId="27" xfId="0" applyFont="1" applyFill="1" applyBorder="1" applyAlignment="1" applyProtection="1">
      <alignment horizontal="center" vertical="center"/>
      <protection hidden="1"/>
    </xf>
    <xf numFmtId="0" fontId="1" fillId="3" borderId="28" xfId="0" applyFont="1" applyFill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9" fillId="16" borderId="32" xfId="0" applyFont="1" applyFill="1" applyBorder="1" applyAlignment="1" applyProtection="1">
      <alignment horizontal="center" vertical="center" textRotation="90"/>
      <protection hidden="1"/>
    </xf>
    <xf numFmtId="0" fontId="19" fillId="16" borderId="33" xfId="0" applyFont="1" applyFill="1" applyBorder="1" applyAlignment="1" applyProtection="1">
      <alignment horizontal="center" vertical="center" textRotation="90"/>
      <protection hidden="1"/>
    </xf>
    <xf numFmtId="0" fontId="19" fillId="16" borderId="34" xfId="0" applyFont="1" applyFill="1" applyBorder="1" applyAlignment="1" applyProtection="1">
      <alignment horizontal="center" vertical="center" textRotation="90"/>
      <protection hidden="1"/>
    </xf>
  </cellXfs>
  <cellStyles count="2">
    <cellStyle name="Hyperlink" xfId="1" builtinId="8"/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749878</xdr:colOff>
      <xdr:row>0</xdr:row>
      <xdr:rowOff>94385</xdr:rowOff>
    </xdr:from>
    <xdr:to>
      <xdr:col>11</xdr:col>
      <xdr:colOff>30307</xdr:colOff>
      <xdr:row>3</xdr:row>
      <xdr:rowOff>46621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6F75CB-4B72-1F22-9948-187361FD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569" y="94385"/>
          <a:ext cx="1268556" cy="631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103621</xdr:colOff>
      <xdr:row>2</xdr:row>
      <xdr:rowOff>103909</xdr:rowOff>
    </xdr:from>
    <xdr:to>
      <xdr:col>9</xdr:col>
      <xdr:colOff>252044</xdr:colOff>
      <xdr:row>36</xdr:row>
      <xdr:rowOff>91573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EF882A-1B92-46FA-4CE5-F2F1FB222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21" y="484909"/>
          <a:ext cx="4789696" cy="6464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566C-35F0-4622-BD8F-2A55C45349C7}">
  <sheetPr>
    <tabColor rgb="FF92D050"/>
    <pageSetUpPr fitToPage="1"/>
  </sheetPr>
  <dimension ref="A1:D88"/>
  <sheetViews>
    <sheetView showGridLines="0" view="pageBreakPreview" zoomScaleNormal="80" zoomScaleSheetLayoutView="100" workbookViewId="0">
      <selection activeCell="D72" sqref="D72"/>
    </sheetView>
  </sheetViews>
  <sheetFormatPr defaultRowHeight="14.4" x14ac:dyDescent="0.3"/>
  <cols>
    <col min="1" max="1" width="14.88671875" style="6" bestFit="1" customWidth="1"/>
    <col min="2" max="2" width="9.109375" style="3"/>
    <col min="3" max="3" width="96.44140625" style="2" bestFit="1" customWidth="1"/>
    <col min="4" max="4" width="20.33203125" style="2" customWidth="1"/>
    <col min="5" max="5" width="3.33203125" customWidth="1"/>
  </cols>
  <sheetData>
    <row r="1" spans="1:4" ht="33.75" customHeight="1" x14ac:dyDescent="0.3">
      <c r="A1" s="207" t="s">
        <v>130</v>
      </c>
      <c r="B1" s="207"/>
      <c r="C1" s="207"/>
      <c r="D1" s="207"/>
    </row>
    <row r="2" spans="1:4" ht="33.75" customHeight="1" x14ac:dyDescent="0.3">
      <c r="A2" s="208" t="s">
        <v>37</v>
      </c>
      <c r="B2" s="208"/>
      <c r="C2" s="16"/>
      <c r="D2" s="16"/>
    </row>
    <row r="3" spans="1:4" x14ac:dyDescent="0.3">
      <c r="A3" s="208"/>
      <c r="B3" s="208"/>
    </row>
    <row r="4" spans="1:4" x14ac:dyDescent="0.3">
      <c r="A4" s="30" t="s">
        <v>23</v>
      </c>
      <c r="B4" s="31" t="s">
        <v>24</v>
      </c>
      <c r="C4" s="32" t="s">
        <v>14</v>
      </c>
      <c r="D4" s="32" t="s">
        <v>25</v>
      </c>
    </row>
    <row r="5" spans="1:4" x14ac:dyDescent="0.3">
      <c r="A5" s="175">
        <v>45199</v>
      </c>
      <c r="B5" s="147">
        <v>0.41666666666666669</v>
      </c>
      <c r="C5" s="46" t="s">
        <v>92</v>
      </c>
      <c r="D5" s="166" t="s">
        <v>106</v>
      </c>
    </row>
    <row r="6" spans="1:4" x14ac:dyDescent="0.3">
      <c r="A6" s="175">
        <v>45199</v>
      </c>
      <c r="B6" s="147">
        <v>0.41666666666666669</v>
      </c>
      <c r="C6" s="46" t="s">
        <v>161</v>
      </c>
      <c r="D6" s="166" t="s">
        <v>39</v>
      </c>
    </row>
    <row r="7" spans="1:4" x14ac:dyDescent="0.3">
      <c r="A7" s="175">
        <v>45199</v>
      </c>
      <c r="B7" s="147">
        <v>0.41666666666666669</v>
      </c>
      <c r="C7" s="46" t="s">
        <v>162</v>
      </c>
      <c r="D7" s="166" t="s">
        <v>112</v>
      </c>
    </row>
    <row r="8" spans="1:4" x14ac:dyDescent="0.3">
      <c r="A8" s="175">
        <v>45199</v>
      </c>
      <c r="B8" s="147">
        <v>0.41666666666666669</v>
      </c>
      <c r="C8" s="46" t="s">
        <v>163</v>
      </c>
      <c r="D8" s="166" t="s">
        <v>107</v>
      </c>
    </row>
    <row r="9" spans="1:4" x14ac:dyDescent="0.3">
      <c r="A9" s="175">
        <v>45199</v>
      </c>
      <c r="B9" s="147">
        <v>0.41666666666666669</v>
      </c>
      <c r="C9" s="46" t="s">
        <v>188</v>
      </c>
      <c r="D9" s="166" t="s">
        <v>104</v>
      </c>
    </row>
    <row r="10" spans="1:4" x14ac:dyDescent="0.3">
      <c r="A10" s="175">
        <v>45199</v>
      </c>
      <c r="B10" s="147">
        <v>0.41666666666666669</v>
      </c>
      <c r="C10" s="46" t="s">
        <v>164</v>
      </c>
      <c r="D10" s="166" t="s">
        <v>109</v>
      </c>
    </row>
    <row r="11" spans="1:4" x14ac:dyDescent="0.3">
      <c r="A11" s="30" t="s">
        <v>23</v>
      </c>
      <c r="B11" s="31" t="s">
        <v>24</v>
      </c>
      <c r="C11" s="32" t="s">
        <v>15</v>
      </c>
      <c r="D11" s="32" t="s">
        <v>25</v>
      </c>
    </row>
    <row r="12" spans="1:4" x14ac:dyDescent="0.3">
      <c r="A12" s="53">
        <v>45213</v>
      </c>
      <c r="B12" s="147">
        <v>0.41666666666666669</v>
      </c>
      <c r="C12" s="46" t="s">
        <v>165</v>
      </c>
      <c r="D12" s="166" t="s">
        <v>106</v>
      </c>
    </row>
    <row r="13" spans="1:4" x14ac:dyDescent="0.3">
      <c r="A13" s="53">
        <v>45213</v>
      </c>
      <c r="B13" s="147">
        <v>0.41666666666666669</v>
      </c>
      <c r="C13" s="46" t="s">
        <v>166</v>
      </c>
      <c r="D13" s="166" t="s">
        <v>104</v>
      </c>
    </row>
    <row r="14" spans="1:4" x14ac:dyDescent="0.3">
      <c r="A14" s="53">
        <v>45213</v>
      </c>
      <c r="B14" s="147">
        <v>0.41666666666666669</v>
      </c>
      <c r="C14" s="46" t="s">
        <v>167</v>
      </c>
      <c r="D14" s="166" t="s">
        <v>110</v>
      </c>
    </row>
    <row r="15" spans="1:4" x14ac:dyDescent="0.3">
      <c r="A15" s="53">
        <v>45213</v>
      </c>
      <c r="B15" s="147">
        <v>0.41666666666666669</v>
      </c>
      <c r="C15" s="46" t="s">
        <v>168</v>
      </c>
      <c r="D15" s="166" t="s">
        <v>111</v>
      </c>
    </row>
    <row r="16" spans="1:4" x14ac:dyDescent="0.3">
      <c r="A16" s="53">
        <v>45213</v>
      </c>
      <c r="B16" s="147">
        <v>0.41666666666666669</v>
      </c>
      <c r="C16" s="46" t="s">
        <v>169</v>
      </c>
      <c r="D16" s="166" t="s">
        <v>105</v>
      </c>
    </row>
    <row r="17" spans="1:4" x14ac:dyDescent="0.3">
      <c r="A17" s="53">
        <v>45213</v>
      </c>
      <c r="B17" s="147">
        <v>0.41666666666666669</v>
      </c>
      <c r="C17" s="46" t="s">
        <v>189</v>
      </c>
      <c r="D17" s="166" t="s">
        <v>39</v>
      </c>
    </row>
    <row r="18" spans="1:4" x14ac:dyDescent="0.3">
      <c r="A18" s="30" t="s">
        <v>23</v>
      </c>
      <c r="B18" s="31" t="s">
        <v>24</v>
      </c>
      <c r="C18" s="32" t="s">
        <v>16</v>
      </c>
      <c r="D18" s="32" t="s">
        <v>25</v>
      </c>
    </row>
    <row r="19" spans="1:4" x14ac:dyDescent="0.3">
      <c r="A19" s="53">
        <v>45227</v>
      </c>
      <c r="B19" s="147">
        <v>0.41666666666666669</v>
      </c>
      <c r="C19" s="46" t="s">
        <v>154</v>
      </c>
      <c r="D19" s="166" t="s">
        <v>39</v>
      </c>
    </row>
    <row r="20" spans="1:4" x14ac:dyDescent="0.3">
      <c r="A20" s="53">
        <v>45227</v>
      </c>
      <c r="B20" s="147">
        <v>0.41666666666666669</v>
      </c>
      <c r="C20" s="46" t="s">
        <v>127</v>
      </c>
      <c r="D20" s="166" t="s">
        <v>102</v>
      </c>
    </row>
    <row r="21" spans="1:4" x14ac:dyDescent="0.3">
      <c r="A21" s="53">
        <v>45227</v>
      </c>
      <c r="B21" s="147">
        <v>0.41666666666666669</v>
      </c>
      <c r="C21" s="46" t="s">
        <v>170</v>
      </c>
      <c r="D21" s="166" t="s">
        <v>107</v>
      </c>
    </row>
    <row r="22" spans="1:4" x14ac:dyDescent="0.3">
      <c r="A22" s="53">
        <v>45227</v>
      </c>
      <c r="B22" s="147">
        <v>0.41666666666666669</v>
      </c>
      <c r="C22" s="46" t="s">
        <v>171</v>
      </c>
      <c r="D22" s="166" t="s">
        <v>108</v>
      </c>
    </row>
    <row r="23" spans="1:4" x14ac:dyDescent="0.3">
      <c r="A23" s="53">
        <v>45227</v>
      </c>
      <c r="B23" s="147">
        <v>0.41666666666666669</v>
      </c>
      <c r="C23" s="46" t="s">
        <v>172</v>
      </c>
      <c r="D23" s="166" t="s">
        <v>109</v>
      </c>
    </row>
    <row r="24" spans="1:4" x14ac:dyDescent="0.3">
      <c r="A24" s="53">
        <v>45227</v>
      </c>
      <c r="B24" s="147">
        <v>0.41666666666666669</v>
      </c>
      <c r="C24" s="46" t="s">
        <v>133</v>
      </c>
      <c r="D24" s="166" t="s">
        <v>103</v>
      </c>
    </row>
    <row r="25" spans="1:4" x14ac:dyDescent="0.3">
      <c r="A25" s="53"/>
      <c r="B25" s="147"/>
      <c r="C25" s="46"/>
      <c r="D25" s="166"/>
    </row>
    <row r="26" spans="1:4" x14ac:dyDescent="0.3">
      <c r="A26" s="157">
        <v>45234</v>
      </c>
      <c r="B26" s="158" t="s">
        <v>95</v>
      </c>
      <c r="C26" s="156" t="s">
        <v>150</v>
      </c>
      <c r="D26" s="180" t="s">
        <v>95</v>
      </c>
    </row>
    <row r="27" spans="1:4" x14ac:dyDescent="0.3">
      <c r="A27" s="53"/>
      <c r="B27" s="147"/>
      <c r="C27" s="46"/>
      <c r="D27" s="166"/>
    </row>
    <row r="28" spans="1:4" x14ac:dyDescent="0.3">
      <c r="A28" s="30" t="s">
        <v>23</v>
      </c>
      <c r="B28" s="31" t="s">
        <v>24</v>
      </c>
      <c r="C28" s="32" t="s">
        <v>17</v>
      </c>
      <c r="D28" s="32" t="s">
        <v>25</v>
      </c>
    </row>
    <row r="29" spans="1:4" x14ac:dyDescent="0.3">
      <c r="A29" s="53">
        <v>45241</v>
      </c>
      <c r="B29" s="147">
        <v>0.41666666666666669</v>
      </c>
      <c r="C29" s="46" t="s">
        <v>145</v>
      </c>
      <c r="D29" s="166" t="s">
        <v>106</v>
      </c>
    </row>
    <row r="30" spans="1:4" x14ac:dyDescent="0.3">
      <c r="A30" s="53">
        <v>45241</v>
      </c>
      <c r="B30" s="147">
        <v>0.41666666666666669</v>
      </c>
      <c r="C30" s="46" t="s">
        <v>134</v>
      </c>
      <c r="D30" s="166" t="s">
        <v>110</v>
      </c>
    </row>
    <row r="31" spans="1:4" x14ac:dyDescent="0.3">
      <c r="A31" s="53">
        <v>45241</v>
      </c>
      <c r="B31" s="147">
        <v>0.41666666666666669</v>
      </c>
      <c r="C31" s="46" t="s">
        <v>173</v>
      </c>
      <c r="D31" s="166" t="s">
        <v>111</v>
      </c>
    </row>
    <row r="32" spans="1:4" x14ac:dyDescent="0.3">
      <c r="A32" s="53">
        <v>45241</v>
      </c>
      <c r="B32" s="147">
        <v>0.41666666666666669</v>
      </c>
      <c r="C32" s="46" t="s">
        <v>174</v>
      </c>
      <c r="D32" s="166" t="s">
        <v>105</v>
      </c>
    </row>
    <row r="33" spans="1:4" x14ac:dyDescent="0.3">
      <c r="A33" s="53">
        <v>45241</v>
      </c>
      <c r="B33" s="147">
        <v>0.41666666666666669</v>
      </c>
      <c r="C33" s="46" t="s">
        <v>89</v>
      </c>
      <c r="D33" s="166" t="s">
        <v>107</v>
      </c>
    </row>
    <row r="34" spans="1:4" x14ac:dyDescent="0.3">
      <c r="A34" s="53">
        <v>45241</v>
      </c>
      <c r="B34" s="147">
        <v>0.41666666666666669</v>
      </c>
      <c r="C34" s="46" t="s">
        <v>156</v>
      </c>
      <c r="D34" s="166" t="s">
        <v>39</v>
      </c>
    </row>
    <row r="35" spans="1:4" x14ac:dyDescent="0.3">
      <c r="A35" s="30" t="s">
        <v>23</v>
      </c>
      <c r="B35" s="31" t="s">
        <v>24</v>
      </c>
      <c r="C35" s="32" t="s">
        <v>18</v>
      </c>
      <c r="D35" s="32" t="s">
        <v>25</v>
      </c>
    </row>
    <row r="36" spans="1:4" x14ac:dyDescent="0.3">
      <c r="A36" s="53">
        <v>45255</v>
      </c>
      <c r="B36" s="147">
        <v>0.41666666666666669</v>
      </c>
      <c r="C36" s="46" t="s">
        <v>175</v>
      </c>
      <c r="D36" s="166" t="s">
        <v>112</v>
      </c>
    </row>
    <row r="37" spans="1:4" x14ac:dyDescent="0.3">
      <c r="A37" s="53">
        <v>45255</v>
      </c>
      <c r="B37" s="147">
        <v>0.41666666666666669</v>
      </c>
      <c r="C37" s="46" t="s">
        <v>157</v>
      </c>
      <c r="D37" s="166" t="s">
        <v>107</v>
      </c>
    </row>
    <row r="38" spans="1:4" x14ac:dyDescent="0.3">
      <c r="A38" s="53">
        <v>45255</v>
      </c>
      <c r="B38" s="147">
        <v>0.41666666666666669</v>
      </c>
      <c r="C38" s="46" t="s">
        <v>122</v>
      </c>
      <c r="D38" s="166" t="s">
        <v>108</v>
      </c>
    </row>
    <row r="39" spans="1:4" x14ac:dyDescent="0.3">
      <c r="A39" s="53">
        <v>45255</v>
      </c>
      <c r="B39" s="147">
        <v>0.41666666666666669</v>
      </c>
      <c r="C39" s="46" t="s">
        <v>176</v>
      </c>
      <c r="D39" s="166" t="s">
        <v>109</v>
      </c>
    </row>
    <row r="40" spans="1:4" x14ac:dyDescent="0.3">
      <c r="A40" s="53">
        <v>45255</v>
      </c>
      <c r="B40" s="147">
        <v>0.41666666666666669</v>
      </c>
      <c r="C40" s="46" t="s">
        <v>136</v>
      </c>
      <c r="D40" s="166" t="s">
        <v>103</v>
      </c>
    </row>
    <row r="41" spans="1:4" x14ac:dyDescent="0.3">
      <c r="A41" s="53">
        <v>45255</v>
      </c>
      <c r="B41" s="147">
        <v>0.41666666666666669</v>
      </c>
      <c r="C41" s="46" t="s">
        <v>137</v>
      </c>
      <c r="D41" s="166" t="s">
        <v>104</v>
      </c>
    </row>
    <row r="42" spans="1:4" x14ac:dyDescent="0.3">
      <c r="A42" s="30" t="s">
        <v>23</v>
      </c>
      <c r="B42" s="31" t="s">
        <v>24</v>
      </c>
      <c r="C42" s="32" t="s">
        <v>19</v>
      </c>
      <c r="D42" s="32" t="s">
        <v>25</v>
      </c>
    </row>
    <row r="43" spans="1:4" x14ac:dyDescent="0.3">
      <c r="A43" s="53">
        <v>45269</v>
      </c>
      <c r="B43" s="147">
        <v>0.41666666666666669</v>
      </c>
      <c r="C43" s="46" t="s">
        <v>177</v>
      </c>
      <c r="D43" s="166" t="s">
        <v>106</v>
      </c>
    </row>
    <row r="44" spans="1:4" x14ac:dyDescent="0.3">
      <c r="A44" s="53">
        <v>45269</v>
      </c>
      <c r="B44" s="147">
        <v>0.41666666666666669</v>
      </c>
      <c r="C44" s="46" t="s">
        <v>138</v>
      </c>
      <c r="D44" s="166" t="s">
        <v>111</v>
      </c>
    </row>
    <row r="45" spans="1:4" x14ac:dyDescent="0.3">
      <c r="A45" s="53">
        <v>45269</v>
      </c>
      <c r="B45" s="147">
        <v>0.41666666666666669</v>
      </c>
      <c r="C45" s="46" t="s">
        <v>139</v>
      </c>
      <c r="D45" s="166" t="s">
        <v>105</v>
      </c>
    </row>
    <row r="46" spans="1:4" x14ac:dyDescent="0.3">
      <c r="A46" s="53">
        <v>45269</v>
      </c>
      <c r="B46" s="147">
        <v>0.41666666666666669</v>
      </c>
      <c r="C46" s="46" t="s">
        <v>123</v>
      </c>
      <c r="D46" s="166" t="s">
        <v>109</v>
      </c>
    </row>
    <row r="47" spans="1:4" x14ac:dyDescent="0.3">
      <c r="A47" s="53">
        <v>45269</v>
      </c>
      <c r="B47" s="147">
        <v>0.41666666666666669</v>
      </c>
      <c r="C47" s="46" t="s">
        <v>158</v>
      </c>
      <c r="D47" s="166" t="s">
        <v>39</v>
      </c>
    </row>
    <row r="48" spans="1:4" x14ac:dyDescent="0.3">
      <c r="A48" s="53">
        <v>45269</v>
      </c>
      <c r="B48" s="147">
        <v>0.41666666666666669</v>
      </c>
      <c r="C48" s="46" t="s">
        <v>140</v>
      </c>
      <c r="D48" s="166" t="s">
        <v>102</v>
      </c>
    </row>
    <row r="49" spans="1:4" x14ac:dyDescent="0.3">
      <c r="A49" s="30" t="s">
        <v>23</v>
      </c>
      <c r="B49" s="31" t="s">
        <v>24</v>
      </c>
      <c r="C49" s="32" t="s">
        <v>20</v>
      </c>
      <c r="D49" s="32" t="s">
        <v>25</v>
      </c>
    </row>
    <row r="50" spans="1:4" x14ac:dyDescent="0.3">
      <c r="A50" s="53">
        <v>45304</v>
      </c>
      <c r="B50" s="147">
        <v>0.41666666666666669</v>
      </c>
      <c r="C50" s="46" t="s">
        <v>100</v>
      </c>
      <c r="D50" s="166" t="s">
        <v>107</v>
      </c>
    </row>
    <row r="51" spans="1:4" x14ac:dyDescent="0.3">
      <c r="A51" s="53">
        <v>45304</v>
      </c>
      <c r="B51" s="147">
        <v>0.41666666666666669</v>
      </c>
      <c r="C51" s="46" t="s">
        <v>141</v>
      </c>
      <c r="D51" s="166" t="s">
        <v>108</v>
      </c>
    </row>
    <row r="52" spans="1:4" x14ac:dyDescent="0.3">
      <c r="A52" s="53">
        <v>45304</v>
      </c>
      <c r="B52" s="147">
        <v>0.41666666666666669</v>
      </c>
      <c r="C52" s="46" t="s">
        <v>159</v>
      </c>
      <c r="D52" s="166" t="s">
        <v>109</v>
      </c>
    </row>
    <row r="53" spans="1:4" x14ac:dyDescent="0.3">
      <c r="A53" s="53">
        <v>45304</v>
      </c>
      <c r="B53" s="147">
        <v>0.41666666666666669</v>
      </c>
      <c r="C53" s="46" t="s">
        <v>124</v>
      </c>
      <c r="D53" s="166" t="s">
        <v>103</v>
      </c>
    </row>
    <row r="54" spans="1:4" x14ac:dyDescent="0.3">
      <c r="A54" s="53">
        <v>45304</v>
      </c>
      <c r="B54" s="147">
        <v>0.41666666666666669</v>
      </c>
      <c r="C54" s="46" t="s">
        <v>142</v>
      </c>
      <c r="D54" s="166" t="s">
        <v>104</v>
      </c>
    </row>
    <row r="55" spans="1:4" x14ac:dyDescent="0.3">
      <c r="A55" s="53">
        <v>45304</v>
      </c>
      <c r="B55" s="147">
        <v>0.41666666666666669</v>
      </c>
      <c r="C55" s="46" t="s">
        <v>143</v>
      </c>
      <c r="D55" s="166" t="s">
        <v>110</v>
      </c>
    </row>
    <row r="56" spans="1:4" x14ac:dyDescent="0.3">
      <c r="A56" s="30" t="s">
        <v>23</v>
      </c>
      <c r="B56" s="31" t="s">
        <v>24</v>
      </c>
      <c r="C56" s="32" t="s">
        <v>21</v>
      </c>
      <c r="D56" s="32" t="s">
        <v>25</v>
      </c>
    </row>
    <row r="57" spans="1:4" x14ac:dyDescent="0.3">
      <c r="A57" s="53">
        <v>45318</v>
      </c>
      <c r="B57" s="147">
        <v>0.41666666666666669</v>
      </c>
      <c r="C57" s="46" t="s">
        <v>131</v>
      </c>
      <c r="D57" s="166" t="s">
        <v>106</v>
      </c>
    </row>
    <row r="58" spans="1:4" x14ac:dyDescent="0.3">
      <c r="A58" s="53">
        <v>45318</v>
      </c>
      <c r="B58" s="147">
        <v>0.41666666666666669</v>
      </c>
      <c r="C58" s="46" t="s">
        <v>144</v>
      </c>
      <c r="D58" s="166" t="s">
        <v>105</v>
      </c>
    </row>
    <row r="59" spans="1:4" x14ac:dyDescent="0.3">
      <c r="A59" s="53">
        <v>45318</v>
      </c>
      <c r="B59" s="147">
        <v>0.41666666666666669</v>
      </c>
      <c r="C59" s="46" t="s">
        <v>125</v>
      </c>
      <c r="D59" s="166" t="s">
        <v>104</v>
      </c>
    </row>
    <row r="60" spans="1:4" x14ac:dyDescent="0.3">
      <c r="A60" s="53">
        <v>45318</v>
      </c>
      <c r="B60" s="147">
        <v>0.41666666666666669</v>
      </c>
      <c r="C60" s="46" t="s">
        <v>178</v>
      </c>
      <c r="D60" s="166" t="s">
        <v>39</v>
      </c>
    </row>
    <row r="61" spans="1:4" x14ac:dyDescent="0.3">
      <c r="A61" s="53">
        <v>45318</v>
      </c>
      <c r="B61" s="147">
        <v>0.41666666666666669</v>
      </c>
      <c r="C61" s="46" t="s">
        <v>146</v>
      </c>
      <c r="D61" s="166" t="s">
        <v>112</v>
      </c>
    </row>
    <row r="62" spans="1:4" x14ac:dyDescent="0.3">
      <c r="A62" s="53">
        <v>45318</v>
      </c>
      <c r="B62" s="147">
        <v>0.41666666666666669</v>
      </c>
      <c r="C62" s="46" t="s">
        <v>147</v>
      </c>
      <c r="D62" s="166" t="s">
        <v>107</v>
      </c>
    </row>
    <row r="63" spans="1:4" x14ac:dyDescent="0.3">
      <c r="A63" s="30" t="s">
        <v>23</v>
      </c>
      <c r="B63" s="31" t="s">
        <v>24</v>
      </c>
      <c r="C63" s="32" t="s">
        <v>22</v>
      </c>
      <c r="D63" s="32" t="s">
        <v>25</v>
      </c>
    </row>
    <row r="64" spans="1:4" x14ac:dyDescent="0.3">
      <c r="A64" s="53">
        <v>45332</v>
      </c>
      <c r="B64" s="147">
        <v>0.41666666666666669</v>
      </c>
      <c r="C64" s="46" t="s">
        <v>179</v>
      </c>
      <c r="D64" s="166" t="s">
        <v>108</v>
      </c>
    </row>
    <row r="65" spans="1:4" x14ac:dyDescent="0.3">
      <c r="A65" s="53">
        <v>45332</v>
      </c>
      <c r="B65" s="147">
        <v>0.41666666666666669</v>
      </c>
      <c r="C65" s="46" t="s">
        <v>148</v>
      </c>
      <c r="D65" s="166" t="s">
        <v>109</v>
      </c>
    </row>
    <row r="66" spans="1:4" x14ac:dyDescent="0.3">
      <c r="A66" s="53">
        <v>45332</v>
      </c>
      <c r="B66" s="147">
        <v>0.41666666666666669</v>
      </c>
      <c r="C66" s="46" t="s">
        <v>180</v>
      </c>
      <c r="D66" s="166" t="s">
        <v>103</v>
      </c>
    </row>
    <row r="67" spans="1:4" x14ac:dyDescent="0.3">
      <c r="A67" s="53">
        <v>45332</v>
      </c>
      <c r="B67" s="147">
        <v>0.41666666666666669</v>
      </c>
      <c r="C67" s="46" t="s">
        <v>181</v>
      </c>
      <c r="D67" s="166" t="s">
        <v>104</v>
      </c>
    </row>
    <row r="68" spans="1:4" x14ac:dyDescent="0.3">
      <c r="A68" s="53">
        <v>45332</v>
      </c>
      <c r="B68" s="147">
        <v>0.41666666666666669</v>
      </c>
      <c r="C68" s="46" t="s">
        <v>90</v>
      </c>
      <c r="D68" s="166" t="s">
        <v>110</v>
      </c>
    </row>
    <row r="69" spans="1:4" x14ac:dyDescent="0.3">
      <c r="A69" s="53">
        <v>45332</v>
      </c>
      <c r="B69" s="147">
        <v>0.41666666666666669</v>
      </c>
      <c r="C69" s="46" t="s">
        <v>149</v>
      </c>
      <c r="D69" s="166" t="s">
        <v>111</v>
      </c>
    </row>
    <row r="70" spans="1:4" x14ac:dyDescent="0.3">
      <c r="A70" s="30" t="s">
        <v>23</v>
      </c>
      <c r="B70" s="31" t="s">
        <v>24</v>
      </c>
      <c r="C70" s="32" t="s">
        <v>26</v>
      </c>
      <c r="D70" s="32" t="s">
        <v>25</v>
      </c>
    </row>
    <row r="71" spans="1:4" x14ac:dyDescent="0.3">
      <c r="A71" s="53">
        <v>45346</v>
      </c>
      <c r="B71" s="147">
        <v>0.41666666666666669</v>
      </c>
      <c r="C71" s="46" t="s">
        <v>182</v>
      </c>
      <c r="D71" s="166" t="s">
        <v>106</v>
      </c>
    </row>
    <row r="72" spans="1:4" x14ac:dyDescent="0.3">
      <c r="A72" s="53">
        <v>45346</v>
      </c>
      <c r="B72" s="147">
        <v>0.41666666666666669</v>
      </c>
      <c r="C72" s="46" t="s">
        <v>126</v>
      </c>
      <c r="D72" s="166" t="s">
        <v>111</v>
      </c>
    </row>
    <row r="73" spans="1:4" x14ac:dyDescent="0.3">
      <c r="A73" s="53">
        <v>45346</v>
      </c>
      <c r="B73" s="147">
        <v>0.41666666666666669</v>
      </c>
      <c r="C73" s="46" t="s">
        <v>155</v>
      </c>
      <c r="D73" s="166" t="s">
        <v>39</v>
      </c>
    </row>
    <row r="74" spans="1:4" x14ac:dyDescent="0.3">
      <c r="A74" s="53">
        <v>45346</v>
      </c>
      <c r="B74" s="147">
        <v>0.41666666666666669</v>
      </c>
      <c r="C74" s="46" t="s">
        <v>183</v>
      </c>
      <c r="D74" s="166" t="s">
        <v>102</v>
      </c>
    </row>
    <row r="75" spans="1:4" x14ac:dyDescent="0.3">
      <c r="A75" s="53">
        <v>45346</v>
      </c>
      <c r="B75" s="147">
        <v>0.41666666666666669</v>
      </c>
      <c r="C75" s="46" t="s">
        <v>184</v>
      </c>
      <c r="D75" s="166" t="s">
        <v>107</v>
      </c>
    </row>
    <row r="76" spans="1:4" x14ac:dyDescent="0.3">
      <c r="A76" s="53">
        <v>45346</v>
      </c>
      <c r="B76" s="147">
        <v>0.41666666666666669</v>
      </c>
      <c r="C76" s="46" t="s">
        <v>132</v>
      </c>
      <c r="D76" s="166" t="s">
        <v>108</v>
      </c>
    </row>
    <row r="77" spans="1:4" x14ac:dyDescent="0.3">
      <c r="A77" s="53"/>
      <c r="B77" s="147"/>
      <c r="C77" s="46"/>
      <c r="D77" s="166"/>
    </row>
    <row r="78" spans="1:4" x14ac:dyDescent="0.3">
      <c r="A78" s="157">
        <v>45360</v>
      </c>
      <c r="B78" s="158" t="s">
        <v>95</v>
      </c>
      <c r="C78" s="156" t="s">
        <v>151</v>
      </c>
      <c r="D78" s="180" t="s">
        <v>95</v>
      </c>
    </row>
    <row r="79" spans="1:4" x14ac:dyDescent="0.3">
      <c r="A79" s="53"/>
      <c r="B79" s="147"/>
      <c r="C79" s="46"/>
      <c r="D79" s="166"/>
    </row>
    <row r="80" spans="1:4" x14ac:dyDescent="0.3">
      <c r="A80" s="30" t="s">
        <v>23</v>
      </c>
      <c r="B80" s="31" t="s">
        <v>24</v>
      </c>
      <c r="C80" s="32" t="s">
        <v>27</v>
      </c>
      <c r="D80" s="32" t="s">
        <v>25</v>
      </c>
    </row>
    <row r="81" spans="1:4" x14ac:dyDescent="0.3">
      <c r="A81" s="53">
        <v>45374</v>
      </c>
      <c r="B81" s="147">
        <v>0.41666666666666669</v>
      </c>
      <c r="C81" s="46" t="s">
        <v>135</v>
      </c>
      <c r="D81" s="166" t="s">
        <v>109</v>
      </c>
    </row>
    <row r="82" spans="1:4" x14ac:dyDescent="0.3">
      <c r="A82" s="53">
        <v>45374</v>
      </c>
      <c r="B82" s="147">
        <v>0.41666666666666669</v>
      </c>
      <c r="C82" s="46" t="s">
        <v>185</v>
      </c>
      <c r="D82" s="166" t="s">
        <v>103</v>
      </c>
    </row>
    <row r="83" spans="1:4" x14ac:dyDescent="0.3">
      <c r="A83" s="53">
        <v>45374</v>
      </c>
      <c r="B83" s="147">
        <v>0.41666666666666669</v>
      </c>
      <c r="C83" s="46" t="s">
        <v>186</v>
      </c>
      <c r="D83" s="166" t="s">
        <v>104</v>
      </c>
    </row>
    <row r="84" spans="1:4" x14ac:dyDescent="0.3">
      <c r="A84" s="53">
        <v>45374</v>
      </c>
      <c r="B84" s="147">
        <v>0.41666666666666669</v>
      </c>
      <c r="C84" s="46" t="s">
        <v>187</v>
      </c>
      <c r="D84" s="166" t="s">
        <v>110</v>
      </c>
    </row>
    <row r="85" spans="1:4" x14ac:dyDescent="0.3">
      <c r="A85" s="53">
        <v>45374</v>
      </c>
      <c r="B85" s="147">
        <v>0.41666666666666669</v>
      </c>
      <c r="C85" s="46" t="s">
        <v>160</v>
      </c>
      <c r="D85" s="166" t="s">
        <v>111</v>
      </c>
    </row>
    <row r="86" spans="1:4" x14ac:dyDescent="0.3">
      <c r="A86" s="53">
        <v>45374</v>
      </c>
      <c r="B86" s="147">
        <v>0.41666666666666669</v>
      </c>
      <c r="C86" s="46" t="s">
        <v>91</v>
      </c>
      <c r="D86" s="166" t="s">
        <v>105</v>
      </c>
    </row>
    <row r="87" spans="1:4" x14ac:dyDescent="0.3">
      <c r="A87" s="53"/>
      <c r="B87" s="67"/>
      <c r="C87" s="47"/>
      <c r="D87" s="47"/>
    </row>
    <row r="88" spans="1:4" x14ac:dyDescent="0.3">
      <c r="A88" s="159">
        <v>45409</v>
      </c>
      <c r="B88" s="160" t="s">
        <v>95</v>
      </c>
      <c r="C88" s="161" t="s">
        <v>152</v>
      </c>
      <c r="D88" s="162" t="s">
        <v>103</v>
      </c>
    </row>
  </sheetData>
  <sheetProtection sheet="1" objects="1" scenarios="1"/>
  <mergeCells count="2">
    <mergeCell ref="A1:D1"/>
    <mergeCell ref="A2:B3"/>
  </mergeCells>
  <conditionalFormatting sqref="A4:B4">
    <cfRule type="duplicateValues" dxfId="42" priority="11"/>
  </conditionalFormatting>
  <conditionalFormatting sqref="A11:B11">
    <cfRule type="duplicateValues" dxfId="41" priority="10"/>
  </conditionalFormatting>
  <conditionalFormatting sqref="A18:B18">
    <cfRule type="duplicateValues" dxfId="40" priority="9"/>
  </conditionalFormatting>
  <conditionalFormatting sqref="A28:B28">
    <cfRule type="duplicateValues" dxfId="39" priority="8"/>
  </conditionalFormatting>
  <conditionalFormatting sqref="A35:B35">
    <cfRule type="duplicateValues" dxfId="38" priority="7"/>
  </conditionalFormatting>
  <conditionalFormatting sqref="A42:B42">
    <cfRule type="duplicateValues" dxfId="37" priority="6"/>
  </conditionalFormatting>
  <conditionalFormatting sqref="A49:B49">
    <cfRule type="duplicateValues" dxfId="36" priority="5"/>
  </conditionalFormatting>
  <conditionalFormatting sqref="A56:B56">
    <cfRule type="duplicateValues" dxfId="35" priority="4"/>
  </conditionalFormatting>
  <conditionalFormatting sqref="A63:B63">
    <cfRule type="duplicateValues" dxfId="34" priority="3"/>
  </conditionalFormatting>
  <conditionalFormatting sqref="A70:B70">
    <cfRule type="duplicateValues" dxfId="33" priority="2"/>
  </conditionalFormatting>
  <conditionalFormatting sqref="A80:B80">
    <cfRule type="duplicateValues" dxfId="32" priority="1"/>
  </conditionalFormatting>
  <hyperlinks>
    <hyperlink ref="A2" location="Home!A1" display="Home" xr:uid="{52C0A22E-9A74-47CC-B7F8-5A2229384B73}"/>
  </hyperlink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rowBreaks count="1" manualBreakCount="1">
    <brk id="55" max="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B10D1A-0452-4EE6-AA6C-D5ED34F2B698}">
          <x14:formula1>
            <xm:f>'U7 Teams'!$D$4:$D$16</xm:f>
          </x14:formula1>
          <xm:sqref>D5:D10 D81:D86 D71:D77 D64:D69 D57:D62 D50:D55 D43:D48 D36:D41 D29:D34 D19:D25 D12:D17 D79 D27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6912-1A20-4D70-9879-B3977888B624}">
  <sheetPr codeName="Sheet4">
    <tabColor theme="4"/>
    <pageSetUpPr fitToPage="1"/>
  </sheetPr>
  <dimension ref="A1:E23"/>
  <sheetViews>
    <sheetView showGridLines="0" view="pageBreakPreview" zoomScale="110" zoomScaleNormal="100" zoomScaleSheetLayoutView="110" workbookViewId="0">
      <selection activeCell="I3" sqref="I3"/>
    </sheetView>
  </sheetViews>
  <sheetFormatPr defaultColWidth="9.109375" defaultRowHeight="14.4" x14ac:dyDescent="0.3"/>
  <cols>
    <col min="1" max="1" width="3.44140625" style="3" bestFit="1" customWidth="1"/>
    <col min="2" max="2" width="57.109375" style="3" customWidth="1"/>
    <col min="3" max="3" width="9.44140625" style="3" customWidth="1"/>
    <col min="4" max="4" width="25.33203125" style="3" bestFit="1" customWidth="1"/>
    <col min="5" max="5" width="15.88671875" style="3" customWidth="1"/>
    <col min="6" max="6" width="3.77734375" style="3" customWidth="1"/>
    <col min="7" max="16384" width="9.109375" style="3"/>
  </cols>
  <sheetData>
    <row r="1" spans="1:5" ht="31.2" x14ac:dyDescent="0.3">
      <c r="B1" s="16" t="s">
        <v>711</v>
      </c>
      <c r="D1" s="208" t="s">
        <v>37</v>
      </c>
      <c r="E1" s="208"/>
    </row>
    <row r="2" spans="1:5" ht="14.4" customHeight="1" x14ac:dyDescent="0.3"/>
    <row r="3" spans="1:5" ht="15.6" x14ac:dyDescent="0.3">
      <c r="A3" s="25"/>
      <c r="B3" s="26" t="s">
        <v>30</v>
      </c>
      <c r="C3" s="25" t="s">
        <v>32</v>
      </c>
      <c r="D3" s="25" t="s">
        <v>101</v>
      </c>
      <c r="E3" s="153" t="s">
        <v>153</v>
      </c>
    </row>
    <row r="4" spans="1:5" ht="15.6" x14ac:dyDescent="0.3">
      <c r="A4" s="25"/>
      <c r="B4" s="26"/>
      <c r="C4" s="25"/>
      <c r="D4" s="25"/>
      <c r="E4" s="154"/>
    </row>
    <row r="5" spans="1:5" ht="15.6" x14ac:dyDescent="0.3">
      <c r="A5" s="27">
        <f>Teams!F5</f>
        <v>1</v>
      </c>
      <c r="B5" s="45" t="str">
        <f>Teams!G5</f>
        <v>U8 Bishops Lydeard FC - Pumas / Panthers</v>
      </c>
      <c r="C5" s="27">
        <f>Teams!H5</f>
        <v>2</v>
      </c>
      <c r="D5" s="67" t="s">
        <v>39</v>
      </c>
      <c r="E5" s="62">
        <f>COUNTIF('U8 Fixtures'!E$5:E$126, "Bishops Lydeard")</f>
        <v>7</v>
      </c>
    </row>
    <row r="6" spans="1:5" ht="15.6" x14ac:dyDescent="0.3">
      <c r="A6" s="27">
        <f>Teams!F6</f>
        <v>2</v>
      </c>
      <c r="B6" s="45" t="str">
        <f>Teams!G6</f>
        <v>U8 Bridgwater VPR FC - Hawks / Eagles</v>
      </c>
      <c r="C6" s="27">
        <f>Teams!H6</f>
        <v>2</v>
      </c>
      <c r="D6" s="67" t="s">
        <v>112</v>
      </c>
      <c r="E6" s="62">
        <f>COUNTIF('U8 Fixtures'!E$5:E$126, "Bridgwater VPR")</f>
        <v>7</v>
      </c>
    </row>
    <row r="7" spans="1:5" ht="15.6" x14ac:dyDescent="0.3">
      <c r="A7" s="27">
        <f>Teams!F7</f>
        <v>3</v>
      </c>
      <c r="B7" s="197" t="s">
        <v>701</v>
      </c>
      <c r="C7" s="199">
        <v>1</v>
      </c>
      <c r="D7" s="67" t="s">
        <v>196</v>
      </c>
      <c r="E7" s="62">
        <f>COUNTIF('U8 Fixtures'!E$5:E$126, "Bridgwater Wolves")</f>
        <v>4</v>
      </c>
    </row>
    <row r="8" spans="1:5" ht="15.6" x14ac:dyDescent="0.3">
      <c r="A8" s="27"/>
      <c r="B8" s="197" t="s">
        <v>702</v>
      </c>
      <c r="C8" s="199">
        <v>1</v>
      </c>
      <c r="D8" s="67" t="s">
        <v>102</v>
      </c>
      <c r="E8" s="62">
        <f>COUNTIF('U8 Fixtures'!E$5:E$126, "Kingsdown")</f>
        <v>3</v>
      </c>
    </row>
    <row r="9" spans="1:5" ht="15.6" x14ac:dyDescent="0.3">
      <c r="A9" s="27">
        <f>Teams!F8</f>
        <v>4</v>
      </c>
      <c r="B9" s="45" t="str">
        <f>Teams!G8</f>
        <v>U8 Galmington Dragons FC - Hawks / Raiders</v>
      </c>
      <c r="C9" s="27">
        <f>Teams!H8</f>
        <v>2</v>
      </c>
      <c r="D9" s="67" t="s">
        <v>107</v>
      </c>
      <c r="E9" s="62">
        <f>COUNTIF('U8 Fixtures'!E$5:E$126, "Galmington Dragons")</f>
        <v>7</v>
      </c>
    </row>
    <row r="10" spans="1:5" ht="15.6" x14ac:dyDescent="0.3">
      <c r="A10" s="27">
        <f>Teams!F9</f>
        <v>5</v>
      </c>
      <c r="B10" s="45" t="str">
        <f>Teams!G9</f>
        <v>U8 Huish Tigers FC - Black / Oranges</v>
      </c>
      <c r="C10" s="27">
        <f>Teams!H9</f>
        <v>2</v>
      </c>
      <c r="D10" s="67" t="s">
        <v>108</v>
      </c>
      <c r="E10" s="62">
        <f>COUNTIF('U8 Fixtures'!E$5:E$126, "Huish Tigers")</f>
        <v>7</v>
      </c>
    </row>
    <row r="11" spans="1:5" ht="15.6" x14ac:dyDescent="0.3">
      <c r="A11" s="27">
        <f>Teams!F10</f>
        <v>6</v>
      </c>
      <c r="B11" s="45" t="str">
        <f>Teams!G10</f>
        <v>U8 Isle of Wedmore FC - Herons / Heroes</v>
      </c>
      <c r="C11" s="27">
        <f>Teams!H10</f>
        <v>2</v>
      </c>
      <c r="D11" s="67" t="s">
        <v>109</v>
      </c>
      <c r="E11" s="62">
        <f>COUNTIF('U8 Fixtures'!E$5:E$126, "Isle of Wedmore")</f>
        <v>7</v>
      </c>
    </row>
    <row r="12" spans="1:5" ht="15.6" x14ac:dyDescent="0.3">
      <c r="A12" s="27">
        <f>Teams!F11</f>
        <v>7</v>
      </c>
      <c r="B12" s="45" t="str">
        <f>Teams!G11</f>
        <v>U8 Minehead AFC - Mariners / Pirates</v>
      </c>
      <c r="C12" s="27">
        <f>Teams!H11</f>
        <v>2</v>
      </c>
      <c r="D12" s="67" t="s">
        <v>103</v>
      </c>
      <c r="E12" s="62">
        <f>COUNTIF('U8 Fixtures'!E$5:E$126, "Minehead")</f>
        <v>7</v>
      </c>
    </row>
    <row r="13" spans="1:5" ht="15.6" x14ac:dyDescent="0.3">
      <c r="A13" s="27">
        <f>Teams!F12</f>
        <v>8</v>
      </c>
      <c r="B13" s="198" t="str">
        <f>Teams!G12</f>
        <v>U8 North Curry FC</v>
      </c>
      <c r="C13" s="174">
        <f>Teams!H12</f>
        <v>1</v>
      </c>
      <c r="D13" s="67" t="s">
        <v>197</v>
      </c>
      <c r="E13" s="62">
        <f>COUNTIF('U8 Fixtures'!E$5:E$126, "North Curry")</f>
        <v>6</v>
      </c>
    </row>
    <row r="14" spans="1:5" ht="15.6" x14ac:dyDescent="0.3">
      <c r="A14" s="27">
        <f>Teams!F13</f>
        <v>9</v>
      </c>
      <c r="B14" s="45" t="str">
        <f>Teams!G13</f>
        <v>U8 Ruishton FC - Rooks / Rams</v>
      </c>
      <c r="C14" s="27">
        <f>Teams!H13</f>
        <v>2</v>
      </c>
      <c r="D14" s="67" t="s">
        <v>104</v>
      </c>
      <c r="E14" s="62">
        <f>COUNTIF('U8 Fixtures'!E$5:E$126, "Ruishton")</f>
        <v>6</v>
      </c>
    </row>
    <row r="15" spans="1:5" ht="15.6" x14ac:dyDescent="0.3">
      <c r="A15" s="27">
        <f>Teams!F14</f>
        <v>10</v>
      </c>
      <c r="B15" s="45" t="str">
        <f>Teams!G14</f>
        <v>U8 Staplegrove FC - Saints / Sinners</v>
      </c>
      <c r="C15" s="27">
        <f>Teams!H14</f>
        <v>2</v>
      </c>
      <c r="D15" s="67" t="s">
        <v>195</v>
      </c>
      <c r="E15" s="62">
        <f>COUNTIF('U8 Fixtures'!E$5:E$126, "Staplegrove")</f>
        <v>6</v>
      </c>
    </row>
    <row r="16" spans="1:5" ht="15.6" x14ac:dyDescent="0.3">
      <c r="A16" s="27">
        <f>Teams!F15</f>
        <v>11</v>
      </c>
      <c r="B16" s="45" t="str">
        <f>Teams!G15</f>
        <v>U8 Tone Youth FC - Hornets / Wasps</v>
      </c>
      <c r="C16" s="27">
        <f>Teams!H15</f>
        <v>2</v>
      </c>
      <c r="D16" s="67" t="s">
        <v>110</v>
      </c>
      <c r="E16" s="62">
        <f>COUNTIF('U8 Fixtures'!E$5:E$126, "Tone Youth")</f>
        <v>6</v>
      </c>
    </row>
    <row r="17" spans="1:5" ht="15.6" x14ac:dyDescent="0.3">
      <c r="A17" s="27">
        <f>Teams!F16</f>
        <v>12</v>
      </c>
      <c r="B17" s="45" t="str">
        <f>Teams!G16</f>
        <v>U8 Watchet Town Knights FC - Swords / Shields</v>
      </c>
      <c r="C17" s="27">
        <f>Teams!H16</f>
        <v>2</v>
      </c>
      <c r="D17" s="67" t="s">
        <v>111</v>
      </c>
      <c r="E17" s="62">
        <f>COUNTIF('U8 Fixtures'!E$5:E$126, "Watchet")</f>
        <v>6</v>
      </c>
    </row>
    <row r="18" spans="1:5" ht="15.6" x14ac:dyDescent="0.3">
      <c r="A18" s="27">
        <f>Teams!F17</f>
        <v>13</v>
      </c>
      <c r="B18" s="45" t="str">
        <f>Teams!G17</f>
        <v>U8 Wellington FC - Lions / Tigers</v>
      </c>
      <c r="C18" s="27">
        <f>Teams!H17</f>
        <v>2</v>
      </c>
      <c r="D18" s="67" t="s">
        <v>105</v>
      </c>
      <c r="E18" s="62">
        <f>COUNTIF('U8 Fixtures'!E$5:E$126, "Wellington")</f>
        <v>6</v>
      </c>
    </row>
    <row r="19" spans="1:5" ht="15.6" x14ac:dyDescent="0.3">
      <c r="A19" s="27">
        <f>Teams!F18</f>
        <v>14</v>
      </c>
      <c r="B19" s="45" t="str">
        <f>Teams!G18</f>
        <v>U8 Wembdon FC - Saints / Dragons</v>
      </c>
      <c r="C19" s="27">
        <f>Teams!H18</f>
        <v>2</v>
      </c>
      <c r="D19" s="67" t="s">
        <v>106</v>
      </c>
      <c r="E19" s="62">
        <f>COUNTIF('U8 Fixtures'!E$5:E$126, "Wembdon")</f>
        <v>6</v>
      </c>
    </row>
    <row r="22" spans="1:5" ht="15" customHeight="1" x14ac:dyDescent="0.3"/>
    <row r="23" spans="1:5" ht="15" customHeight="1" x14ac:dyDescent="0.3"/>
  </sheetData>
  <sheetProtection sheet="1" objects="1" scenarios="1" formatCells="0" formatColumns="0"/>
  <mergeCells count="1">
    <mergeCell ref="D1:E1"/>
  </mergeCells>
  <hyperlinks>
    <hyperlink ref="D1" location="Home!A1" display="Home" xr:uid="{A72193F3-DE02-4D72-B1B3-698DD440FF57}"/>
  </hyperlinks>
  <pageMargins left="0.7" right="0.7" top="0.75" bottom="0.75" header="0.3" footer="0.3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4"/>
    <pageSetUpPr fitToPage="1"/>
  </sheetPr>
  <dimension ref="A1:M129"/>
  <sheetViews>
    <sheetView showGridLines="0" view="pageBreakPreview" zoomScaleNormal="90" zoomScaleSheetLayoutView="100" workbookViewId="0">
      <selection activeCell="C2" sqref="C2"/>
    </sheetView>
  </sheetViews>
  <sheetFormatPr defaultRowHeight="14.4" x14ac:dyDescent="0.3"/>
  <cols>
    <col min="1" max="1" width="10.77734375" style="3" bestFit="1" customWidth="1"/>
    <col min="2" max="2" width="13" style="3" customWidth="1"/>
    <col min="3" max="3" width="9.88671875" style="3" bestFit="1" customWidth="1"/>
    <col min="4" max="4" width="76.5546875" style="5" bestFit="1" customWidth="1"/>
    <col min="5" max="5" width="28.5546875" bestFit="1" customWidth="1"/>
    <col min="6" max="6" width="3.88671875" customWidth="1"/>
  </cols>
  <sheetData>
    <row r="1" spans="1:13" ht="33.75" customHeight="1" x14ac:dyDescent="0.3">
      <c r="A1" s="207" t="s">
        <v>715</v>
      </c>
      <c r="B1" s="207"/>
      <c r="C1" s="207"/>
      <c r="D1" s="207"/>
      <c r="E1" s="207"/>
      <c r="F1" s="4"/>
      <c r="G1" s="4"/>
      <c r="H1" s="4"/>
      <c r="I1" s="4"/>
      <c r="J1" s="4"/>
      <c r="K1" s="4"/>
      <c r="L1" s="4"/>
      <c r="M1" s="4"/>
    </row>
    <row r="2" spans="1:13" ht="33.75" customHeight="1" x14ac:dyDescent="0.3">
      <c r="A2" s="208" t="s">
        <v>37</v>
      </c>
      <c r="B2" s="208"/>
      <c r="C2"/>
      <c r="D2" s="17"/>
      <c r="E2" s="17"/>
      <c r="F2" s="4"/>
      <c r="G2" s="4"/>
      <c r="H2" s="4"/>
      <c r="I2" s="4"/>
      <c r="J2" s="4"/>
      <c r="K2" s="4"/>
      <c r="L2" s="4"/>
      <c r="M2" s="4"/>
    </row>
    <row r="3" spans="1:13" x14ac:dyDescent="0.3">
      <c r="A3"/>
      <c r="B3"/>
      <c r="C3"/>
    </row>
    <row r="4" spans="1:13" x14ac:dyDescent="0.3">
      <c r="A4" s="48" t="s">
        <v>23</v>
      </c>
      <c r="B4" s="48" t="s">
        <v>24</v>
      </c>
      <c r="C4" s="48" t="s">
        <v>709</v>
      </c>
      <c r="D4" s="49" t="s">
        <v>14</v>
      </c>
      <c r="E4" s="49" t="s">
        <v>25</v>
      </c>
    </row>
    <row r="5" spans="1:13" x14ac:dyDescent="0.3">
      <c r="A5" s="53">
        <v>45542</v>
      </c>
      <c r="B5" s="54">
        <v>0.41666666666666669</v>
      </c>
      <c r="C5" s="54" t="s">
        <v>0</v>
      </c>
      <c r="D5" s="46" t="s">
        <v>287</v>
      </c>
      <c r="E5" s="99" t="s">
        <v>39</v>
      </c>
    </row>
    <row r="6" spans="1:13" x14ac:dyDescent="0.3">
      <c r="A6" s="53">
        <v>45542</v>
      </c>
      <c r="B6" s="54">
        <v>0.41666666666666669</v>
      </c>
      <c r="C6" s="54" t="s">
        <v>0</v>
      </c>
      <c r="D6" s="46" t="s">
        <v>204</v>
      </c>
      <c r="E6" s="99" t="s">
        <v>112</v>
      </c>
    </row>
    <row r="7" spans="1:13" ht="13.5" customHeight="1" x14ac:dyDescent="0.3">
      <c r="A7" s="53">
        <v>45542</v>
      </c>
      <c r="B7" s="54">
        <v>0.41666666666666669</v>
      </c>
      <c r="C7" s="54" t="s">
        <v>0</v>
      </c>
      <c r="D7" s="46" t="s">
        <v>288</v>
      </c>
      <c r="E7" s="99" t="s">
        <v>196</v>
      </c>
    </row>
    <row r="8" spans="1:13" x14ac:dyDescent="0.3">
      <c r="A8" s="53">
        <v>45542</v>
      </c>
      <c r="B8" s="54">
        <v>0.41666666666666669</v>
      </c>
      <c r="C8" s="54" t="s">
        <v>0</v>
      </c>
      <c r="D8" s="46" t="s">
        <v>289</v>
      </c>
      <c r="E8" s="99" t="s">
        <v>107</v>
      </c>
    </row>
    <row r="9" spans="1:13" x14ac:dyDescent="0.3">
      <c r="A9" s="53">
        <v>45542</v>
      </c>
      <c r="B9" s="54">
        <v>0.41666666666666669</v>
      </c>
      <c r="C9" s="54" t="s">
        <v>0</v>
      </c>
      <c r="D9" s="46" t="s">
        <v>290</v>
      </c>
      <c r="E9" s="99" t="s">
        <v>108</v>
      </c>
    </row>
    <row r="10" spans="1:13" x14ac:dyDescent="0.3">
      <c r="A10" s="53">
        <v>45542</v>
      </c>
      <c r="B10" s="54">
        <v>0.41666666666666669</v>
      </c>
      <c r="C10" s="54" t="s">
        <v>0</v>
      </c>
      <c r="D10" s="46" t="s">
        <v>291</v>
      </c>
      <c r="E10" s="99" t="s">
        <v>109</v>
      </c>
    </row>
    <row r="11" spans="1:13" x14ac:dyDescent="0.3">
      <c r="A11" s="53">
        <v>45542</v>
      </c>
      <c r="B11" s="54">
        <v>0.41666666666666669</v>
      </c>
      <c r="C11" s="54" t="s">
        <v>0</v>
      </c>
      <c r="D11" s="46" t="s">
        <v>292</v>
      </c>
      <c r="E11" s="99" t="s">
        <v>103</v>
      </c>
    </row>
    <row r="12" spans="1:13" x14ac:dyDescent="0.3">
      <c r="A12" s="53"/>
      <c r="B12" s="54"/>
      <c r="C12" s="54"/>
      <c r="D12" s="46"/>
      <c r="E12" s="99"/>
    </row>
    <row r="13" spans="1:13" x14ac:dyDescent="0.3">
      <c r="A13" s="48" t="s">
        <v>23</v>
      </c>
      <c r="B13" s="48" t="s">
        <v>24</v>
      </c>
      <c r="C13" s="48" t="s">
        <v>709</v>
      </c>
      <c r="D13" s="49" t="s">
        <v>15</v>
      </c>
      <c r="E13" s="49" t="s">
        <v>25</v>
      </c>
    </row>
    <row r="14" spans="1:13" x14ac:dyDescent="0.3">
      <c r="A14" s="53">
        <v>45556</v>
      </c>
      <c r="B14" s="54">
        <v>0.41666666666666669</v>
      </c>
      <c r="C14" s="54" t="s">
        <v>0</v>
      </c>
      <c r="D14" s="46" t="s">
        <v>293</v>
      </c>
      <c r="E14" s="99" t="s">
        <v>106</v>
      </c>
    </row>
    <row r="15" spans="1:13" x14ac:dyDescent="0.3">
      <c r="A15" s="53">
        <v>45556</v>
      </c>
      <c r="B15" s="54">
        <v>0.41666666666666669</v>
      </c>
      <c r="C15" s="54" t="s">
        <v>0</v>
      </c>
      <c r="D15" s="46" t="s">
        <v>294</v>
      </c>
      <c r="E15" s="99" t="s">
        <v>104</v>
      </c>
    </row>
    <row r="16" spans="1:13" x14ac:dyDescent="0.3">
      <c r="A16" s="53">
        <v>45556</v>
      </c>
      <c r="B16" s="54">
        <v>0.41666666666666669</v>
      </c>
      <c r="C16" s="54" t="s">
        <v>0</v>
      </c>
      <c r="D16" s="46" t="s">
        <v>295</v>
      </c>
      <c r="E16" s="99" t="s">
        <v>195</v>
      </c>
    </row>
    <row r="17" spans="1:5" x14ac:dyDescent="0.3">
      <c r="A17" s="53">
        <v>45556</v>
      </c>
      <c r="B17" s="54">
        <v>0.41666666666666669</v>
      </c>
      <c r="C17" s="54" t="s">
        <v>0</v>
      </c>
      <c r="D17" s="46" t="s">
        <v>296</v>
      </c>
      <c r="E17" s="99" t="s">
        <v>110</v>
      </c>
    </row>
    <row r="18" spans="1:5" x14ac:dyDescent="0.3">
      <c r="A18" s="53">
        <v>45556</v>
      </c>
      <c r="B18" s="54">
        <v>0.41666666666666669</v>
      </c>
      <c r="C18" s="54" t="s">
        <v>0</v>
      </c>
      <c r="D18" s="46" t="s">
        <v>297</v>
      </c>
      <c r="E18" s="99" t="s">
        <v>111</v>
      </c>
    </row>
    <row r="19" spans="1:5" x14ac:dyDescent="0.3">
      <c r="A19" s="53">
        <v>45556</v>
      </c>
      <c r="B19" s="54">
        <v>0.41666666666666669</v>
      </c>
      <c r="C19" s="54" t="s">
        <v>0</v>
      </c>
      <c r="D19" s="46" t="s">
        <v>298</v>
      </c>
      <c r="E19" s="99" t="s">
        <v>105</v>
      </c>
    </row>
    <row r="20" spans="1:5" x14ac:dyDescent="0.3">
      <c r="A20" s="53">
        <v>45556</v>
      </c>
      <c r="B20" s="54">
        <v>0.41666666666666669</v>
      </c>
      <c r="C20" s="54" t="s">
        <v>0</v>
      </c>
      <c r="D20" s="46" t="s">
        <v>299</v>
      </c>
      <c r="E20" s="99" t="s">
        <v>39</v>
      </c>
    </row>
    <row r="21" spans="1:5" x14ac:dyDescent="0.3">
      <c r="A21" s="53"/>
      <c r="B21" s="54"/>
      <c r="C21" s="54"/>
      <c r="D21" s="46"/>
      <c r="E21" s="99"/>
    </row>
    <row r="22" spans="1:5" x14ac:dyDescent="0.3">
      <c r="A22" s="48" t="s">
        <v>23</v>
      </c>
      <c r="B22" s="48" t="s">
        <v>24</v>
      </c>
      <c r="C22" s="48" t="s">
        <v>709</v>
      </c>
      <c r="D22" s="49" t="s">
        <v>16</v>
      </c>
      <c r="E22" s="49" t="s">
        <v>25</v>
      </c>
    </row>
    <row r="23" spans="1:5" x14ac:dyDescent="0.3">
      <c r="A23" s="53">
        <v>45570</v>
      </c>
      <c r="B23" s="54">
        <v>0.41666666666666669</v>
      </c>
      <c r="C23" s="54" t="s">
        <v>0</v>
      </c>
      <c r="D23" s="46" t="s">
        <v>300</v>
      </c>
      <c r="E23" s="99" t="s">
        <v>112</v>
      </c>
    </row>
    <row r="24" spans="1:5" x14ac:dyDescent="0.3">
      <c r="A24" s="53">
        <v>45570</v>
      </c>
      <c r="B24" s="54">
        <v>0.41666666666666669</v>
      </c>
      <c r="C24" s="54" t="s">
        <v>0</v>
      </c>
      <c r="D24" s="46" t="s">
        <v>301</v>
      </c>
      <c r="E24" s="99" t="s">
        <v>102</v>
      </c>
    </row>
    <row r="25" spans="1:5" x14ac:dyDescent="0.3">
      <c r="A25" s="53">
        <v>45570</v>
      </c>
      <c r="B25" s="54">
        <v>0.41666666666666669</v>
      </c>
      <c r="C25" s="54" t="s">
        <v>0</v>
      </c>
      <c r="D25" s="46" t="s">
        <v>217</v>
      </c>
      <c r="E25" s="99" t="s">
        <v>107</v>
      </c>
    </row>
    <row r="26" spans="1:5" x14ac:dyDescent="0.3">
      <c r="A26" s="53">
        <v>45570</v>
      </c>
      <c r="B26" s="54">
        <v>0.41666666666666669</v>
      </c>
      <c r="C26" s="54" t="s">
        <v>0</v>
      </c>
      <c r="D26" s="46" t="s">
        <v>302</v>
      </c>
      <c r="E26" s="99" t="s">
        <v>108</v>
      </c>
    </row>
    <row r="27" spans="1:5" x14ac:dyDescent="0.3">
      <c r="A27" s="53">
        <v>45570</v>
      </c>
      <c r="B27" s="54">
        <v>0.41666666666666669</v>
      </c>
      <c r="C27" s="54" t="s">
        <v>0</v>
      </c>
      <c r="D27" s="46" t="s">
        <v>303</v>
      </c>
      <c r="E27" s="99" t="s">
        <v>109</v>
      </c>
    </row>
    <row r="28" spans="1:5" x14ac:dyDescent="0.3">
      <c r="A28" s="53">
        <v>45570</v>
      </c>
      <c r="B28" s="54">
        <v>0.41666666666666669</v>
      </c>
      <c r="C28" s="54" t="s">
        <v>0</v>
      </c>
      <c r="D28" s="46" t="s">
        <v>304</v>
      </c>
      <c r="E28" s="99" t="s">
        <v>103</v>
      </c>
    </row>
    <row r="29" spans="1:5" x14ac:dyDescent="0.3">
      <c r="A29" s="53">
        <v>45570</v>
      </c>
      <c r="B29" s="54">
        <v>0.41666666666666669</v>
      </c>
      <c r="C29" s="54" t="s">
        <v>0</v>
      </c>
      <c r="D29" s="46" t="s">
        <v>305</v>
      </c>
      <c r="E29" s="99" t="s">
        <v>197</v>
      </c>
    </row>
    <row r="30" spans="1:5" x14ac:dyDescent="0.3">
      <c r="A30" s="53"/>
      <c r="B30" s="54"/>
      <c r="C30" s="54"/>
      <c r="D30" s="46"/>
      <c r="E30" s="99"/>
    </row>
    <row r="31" spans="1:5" x14ac:dyDescent="0.3">
      <c r="A31" s="157">
        <v>45584</v>
      </c>
      <c r="B31" s="38" t="s">
        <v>95</v>
      </c>
      <c r="C31" s="38" t="s">
        <v>0</v>
      </c>
      <c r="D31" s="156" t="s">
        <v>381</v>
      </c>
      <c r="E31" s="156" t="s">
        <v>95</v>
      </c>
    </row>
    <row r="32" spans="1:5" x14ac:dyDescent="0.3">
      <c r="A32" s="53"/>
      <c r="B32" s="54"/>
      <c r="C32" s="54"/>
      <c r="D32" s="46"/>
      <c r="E32" s="99"/>
    </row>
    <row r="33" spans="1:5" x14ac:dyDescent="0.3">
      <c r="A33" s="48" t="s">
        <v>23</v>
      </c>
      <c r="B33" s="48" t="s">
        <v>24</v>
      </c>
      <c r="C33" s="48" t="s">
        <v>709</v>
      </c>
      <c r="D33" s="49" t="s">
        <v>17</v>
      </c>
      <c r="E33" s="49" t="s">
        <v>25</v>
      </c>
    </row>
    <row r="34" spans="1:5" x14ac:dyDescent="0.3">
      <c r="A34" s="53">
        <v>45591</v>
      </c>
      <c r="B34" s="54">
        <v>0.41666666666666669</v>
      </c>
      <c r="C34" s="54" t="s">
        <v>0</v>
      </c>
      <c r="D34" s="46" t="s">
        <v>306</v>
      </c>
      <c r="E34" s="99" t="s">
        <v>106</v>
      </c>
    </row>
    <row r="35" spans="1:5" x14ac:dyDescent="0.3">
      <c r="A35" s="53">
        <v>45591</v>
      </c>
      <c r="B35" s="54">
        <v>0.41666666666666669</v>
      </c>
      <c r="C35" s="54" t="s">
        <v>0</v>
      </c>
      <c r="D35" s="46" t="s">
        <v>234</v>
      </c>
      <c r="E35" s="99" t="s">
        <v>195</v>
      </c>
    </row>
    <row r="36" spans="1:5" x14ac:dyDescent="0.3">
      <c r="A36" s="53">
        <v>45591</v>
      </c>
      <c r="B36" s="54">
        <v>0.41666666666666669</v>
      </c>
      <c r="C36" s="54" t="s">
        <v>0</v>
      </c>
      <c r="D36" s="46" t="s">
        <v>307</v>
      </c>
      <c r="E36" s="99" t="s">
        <v>110</v>
      </c>
    </row>
    <row r="37" spans="1:5" x14ac:dyDescent="0.3">
      <c r="A37" s="53">
        <v>45591</v>
      </c>
      <c r="B37" s="54">
        <v>0.41666666666666669</v>
      </c>
      <c r="C37" s="54" t="s">
        <v>0</v>
      </c>
      <c r="D37" s="46" t="s">
        <v>308</v>
      </c>
      <c r="E37" s="99" t="s">
        <v>111</v>
      </c>
    </row>
    <row r="38" spans="1:5" x14ac:dyDescent="0.3">
      <c r="A38" s="53">
        <v>45591</v>
      </c>
      <c r="B38" s="54">
        <v>0.41666666666666669</v>
      </c>
      <c r="C38" s="54" t="s">
        <v>0</v>
      </c>
      <c r="D38" s="46" t="s">
        <v>309</v>
      </c>
      <c r="E38" s="99" t="s">
        <v>105</v>
      </c>
    </row>
    <row r="39" spans="1:5" x14ac:dyDescent="0.3">
      <c r="A39" s="53">
        <v>45591</v>
      </c>
      <c r="B39" s="54">
        <v>0.41666666666666669</v>
      </c>
      <c r="C39" s="54" t="s">
        <v>0</v>
      </c>
      <c r="D39" s="46" t="s">
        <v>310</v>
      </c>
      <c r="E39" s="99" t="s">
        <v>39</v>
      </c>
    </row>
    <row r="40" spans="1:5" x14ac:dyDescent="0.3">
      <c r="A40" s="53">
        <v>45591</v>
      </c>
      <c r="B40" s="54">
        <v>0.41666666666666669</v>
      </c>
      <c r="C40" s="54" t="s">
        <v>0</v>
      </c>
      <c r="D40" s="46" t="s">
        <v>311</v>
      </c>
      <c r="E40" s="99" t="s">
        <v>112</v>
      </c>
    </row>
    <row r="41" spans="1:5" x14ac:dyDescent="0.3">
      <c r="A41" s="53"/>
      <c r="B41" s="54"/>
      <c r="C41" s="54"/>
      <c r="D41" s="46"/>
      <c r="E41" s="99"/>
    </row>
    <row r="42" spans="1:5" x14ac:dyDescent="0.3">
      <c r="A42" s="48" t="s">
        <v>23</v>
      </c>
      <c r="B42" s="48" t="s">
        <v>24</v>
      </c>
      <c r="C42" s="48" t="s">
        <v>709</v>
      </c>
      <c r="D42" s="49" t="s">
        <v>18</v>
      </c>
      <c r="E42" s="49" t="s">
        <v>25</v>
      </c>
    </row>
    <row r="43" spans="1:5" x14ac:dyDescent="0.3">
      <c r="A43" s="53">
        <v>45612</v>
      </c>
      <c r="B43" s="54">
        <v>0.41666666666666669</v>
      </c>
      <c r="C43" s="54" t="s">
        <v>0</v>
      </c>
      <c r="D43" s="46" t="s">
        <v>312</v>
      </c>
      <c r="E43" s="99" t="s">
        <v>196</v>
      </c>
    </row>
    <row r="44" spans="1:5" x14ac:dyDescent="0.3">
      <c r="A44" s="53">
        <v>45612</v>
      </c>
      <c r="B44" s="54">
        <v>0.41666666666666669</v>
      </c>
      <c r="C44" s="54" t="s">
        <v>0</v>
      </c>
      <c r="D44" s="46" t="s">
        <v>228</v>
      </c>
      <c r="E44" s="99" t="s">
        <v>107</v>
      </c>
    </row>
    <row r="45" spans="1:5" x14ac:dyDescent="0.3">
      <c r="A45" s="53">
        <v>45612</v>
      </c>
      <c r="B45" s="54">
        <v>0.41666666666666669</v>
      </c>
      <c r="C45" s="54" t="s">
        <v>0</v>
      </c>
      <c r="D45" s="46" t="s">
        <v>313</v>
      </c>
      <c r="E45" s="99" t="s">
        <v>108</v>
      </c>
    </row>
    <row r="46" spans="1:5" s="5" customFormat="1" x14ac:dyDescent="0.3">
      <c r="A46" s="53">
        <v>45612</v>
      </c>
      <c r="B46" s="54">
        <v>0.41666666666666669</v>
      </c>
      <c r="C46" s="54" t="s">
        <v>0</v>
      </c>
      <c r="D46" s="46" t="s">
        <v>314</v>
      </c>
      <c r="E46" s="99" t="s">
        <v>109</v>
      </c>
    </row>
    <row r="47" spans="1:5" x14ac:dyDescent="0.3">
      <c r="A47" s="53">
        <v>45612</v>
      </c>
      <c r="B47" s="54">
        <v>0.41666666666666669</v>
      </c>
      <c r="C47" s="54" t="s">
        <v>0</v>
      </c>
      <c r="D47" s="46" t="s">
        <v>315</v>
      </c>
      <c r="E47" s="99" t="s">
        <v>103</v>
      </c>
    </row>
    <row r="48" spans="1:5" x14ac:dyDescent="0.3">
      <c r="A48" s="53">
        <v>45612</v>
      </c>
      <c r="B48" s="54">
        <v>0.41666666666666669</v>
      </c>
      <c r="C48" s="54" t="s">
        <v>0</v>
      </c>
      <c r="D48" s="46" t="s">
        <v>245</v>
      </c>
      <c r="E48" s="99" t="s">
        <v>197</v>
      </c>
    </row>
    <row r="49" spans="1:5" x14ac:dyDescent="0.3">
      <c r="A49" s="53">
        <v>45612</v>
      </c>
      <c r="B49" s="54">
        <v>0.41666666666666669</v>
      </c>
      <c r="C49" s="54" t="s">
        <v>0</v>
      </c>
      <c r="D49" s="46" t="s">
        <v>316</v>
      </c>
      <c r="E49" s="99" t="s">
        <v>104</v>
      </c>
    </row>
    <row r="50" spans="1:5" x14ac:dyDescent="0.3">
      <c r="A50" s="53"/>
      <c r="B50" s="54"/>
      <c r="C50" s="54"/>
      <c r="D50" s="46"/>
      <c r="E50" s="99"/>
    </row>
    <row r="51" spans="1:5" x14ac:dyDescent="0.3">
      <c r="A51" s="48" t="s">
        <v>23</v>
      </c>
      <c r="B51" s="48" t="s">
        <v>24</v>
      </c>
      <c r="C51" s="48" t="s">
        <v>709</v>
      </c>
      <c r="D51" s="49" t="s">
        <v>19</v>
      </c>
      <c r="E51" s="49" t="s">
        <v>25</v>
      </c>
    </row>
    <row r="52" spans="1:5" s="5" customFormat="1" x14ac:dyDescent="0.3">
      <c r="A52" s="53">
        <v>45626</v>
      </c>
      <c r="B52" s="54">
        <v>0.41666666666666669</v>
      </c>
      <c r="C52" s="54" t="s">
        <v>0</v>
      </c>
      <c r="D52" s="46" t="s">
        <v>317</v>
      </c>
      <c r="E52" s="99" t="s">
        <v>106</v>
      </c>
    </row>
    <row r="53" spans="1:5" s="5" customFormat="1" x14ac:dyDescent="0.3">
      <c r="A53" s="53">
        <v>45626</v>
      </c>
      <c r="B53" s="54">
        <v>0.41666666666666669</v>
      </c>
      <c r="C53" s="54" t="s">
        <v>0</v>
      </c>
      <c r="D53" s="46" t="s">
        <v>318</v>
      </c>
      <c r="E53" s="99" t="s">
        <v>110</v>
      </c>
    </row>
    <row r="54" spans="1:5" s="5" customFormat="1" x14ac:dyDescent="0.3">
      <c r="A54" s="53">
        <v>45626</v>
      </c>
      <c r="B54" s="54">
        <v>0.41666666666666669</v>
      </c>
      <c r="C54" s="54" t="s">
        <v>0</v>
      </c>
      <c r="D54" s="46" t="s">
        <v>319</v>
      </c>
      <c r="E54" s="99" t="s">
        <v>111</v>
      </c>
    </row>
    <row r="55" spans="1:5" x14ac:dyDescent="0.3">
      <c r="A55" s="53">
        <v>45626</v>
      </c>
      <c r="B55" s="54">
        <v>0.41666666666666669</v>
      </c>
      <c r="C55" s="54" t="s">
        <v>0</v>
      </c>
      <c r="D55" s="46" t="s">
        <v>320</v>
      </c>
      <c r="E55" s="99" t="s">
        <v>105</v>
      </c>
    </row>
    <row r="56" spans="1:5" x14ac:dyDescent="0.3">
      <c r="A56" s="53">
        <v>45626</v>
      </c>
      <c r="B56" s="54">
        <v>0.41666666666666669</v>
      </c>
      <c r="C56" s="54" t="s">
        <v>0</v>
      </c>
      <c r="D56" s="46" t="s">
        <v>321</v>
      </c>
      <c r="E56" s="99" t="s">
        <v>39</v>
      </c>
    </row>
    <row r="57" spans="1:5" x14ac:dyDescent="0.3">
      <c r="A57" s="53">
        <v>45626</v>
      </c>
      <c r="B57" s="54">
        <v>0.41666666666666669</v>
      </c>
      <c r="C57" s="54" t="s">
        <v>0</v>
      </c>
      <c r="D57" s="46" t="s">
        <v>322</v>
      </c>
      <c r="E57" s="99" t="s">
        <v>112</v>
      </c>
    </row>
    <row r="58" spans="1:5" x14ac:dyDescent="0.3">
      <c r="A58" s="53">
        <v>45626</v>
      </c>
      <c r="B58" s="54">
        <v>0.41666666666666669</v>
      </c>
      <c r="C58" s="54" t="s">
        <v>0</v>
      </c>
      <c r="D58" s="46" t="s">
        <v>323</v>
      </c>
      <c r="E58" s="99" t="s">
        <v>102</v>
      </c>
    </row>
    <row r="59" spans="1:5" x14ac:dyDescent="0.3">
      <c r="A59" s="53"/>
      <c r="B59" s="54"/>
      <c r="C59" s="54"/>
      <c r="D59" s="46"/>
      <c r="E59" s="99"/>
    </row>
    <row r="60" spans="1:5" s="5" customFormat="1" x14ac:dyDescent="0.3">
      <c r="A60" s="48" t="s">
        <v>23</v>
      </c>
      <c r="B60" s="48" t="s">
        <v>24</v>
      </c>
      <c r="C60" s="48" t="s">
        <v>709</v>
      </c>
      <c r="D60" s="49" t="s">
        <v>20</v>
      </c>
      <c r="E60" s="49" t="s">
        <v>25</v>
      </c>
    </row>
    <row r="61" spans="1:5" x14ac:dyDescent="0.3">
      <c r="A61" s="53">
        <v>45640</v>
      </c>
      <c r="B61" s="54">
        <v>0.41666666666666669</v>
      </c>
      <c r="C61" s="54" t="s">
        <v>0</v>
      </c>
      <c r="D61" s="46" t="s">
        <v>324</v>
      </c>
      <c r="E61" s="99" t="s">
        <v>107</v>
      </c>
    </row>
    <row r="62" spans="1:5" x14ac:dyDescent="0.3">
      <c r="A62" s="53">
        <v>45640</v>
      </c>
      <c r="B62" s="54">
        <v>0.41666666666666669</v>
      </c>
      <c r="C62" s="54" t="s">
        <v>0</v>
      </c>
      <c r="D62" s="46" t="s">
        <v>325</v>
      </c>
      <c r="E62" s="99" t="s">
        <v>108</v>
      </c>
    </row>
    <row r="63" spans="1:5" x14ac:dyDescent="0.3">
      <c r="A63" s="53">
        <v>45640</v>
      </c>
      <c r="B63" s="54">
        <v>0.41666666666666669</v>
      </c>
      <c r="C63" s="54" t="s">
        <v>0</v>
      </c>
      <c r="D63" s="46" t="s">
        <v>326</v>
      </c>
      <c r="E63" s="99" t="s">
        <v>109</v>
      </c>
    </row>
    <row r="64" spans="1:5" x14ac:dyDescent="0.3">
      <c r="A64" s="53">
        <v>45640</v>
      </c>
      <c r="B64" s="54">
        <v>0.41666666666666669</v>
      </c>
      <c r="C64" s="54" t="s">
        <v>0</v>
      </c>
      <c r="D64" s="46" t="s">
        <v>327</v>
      </c>
      <c r="E64" s="99" t="s">
        <v>103</v>
      </c>
    </row>
    <row r="65" spans="1:5" x14ac:dyDescent="0.3">
      <c r="A65" s="53">
        <v>45640</v>
      </c>
      <c r="B65" s="54">
        <v>0.41666666666666669</v>
      </c>
      <c r="C65" s="54" t="s">
        <v>0</v>
      </c>
      <c r="D65" s="46" t="s">
        <v>328</v>
      </c>
      <c r="E65" s="99" t="s">
        <v>197</v>
      </c>
    </row>
    <row r="66" spans="1:5" x14ac:dyDescent="0.3">
      <c r="A66" s="53">
        <v>45640</v>
      </c>
      <c r="B66" s="54">
        <v>0.41666666666666669</v>
      </c>
      <c r="C66" s="54" t="s">
        <v>0</v>
      </c>
      <c r="D66" s="46" t="s">
        <v>329</v>
      </c>
      <c r="E66" s="99" t="s">
        <v>104</v>
      </c>
    </row>
    <row r="67" spans="1:5" x14ac:dyDescent="0.3">
      <c r="A67" s="53">
        <v>45640</v>
      </c>
      <c r="B67" s="54">
        <v>0.41666666666666669</v>
      </c>
      <c r="C67" s="54" t="s">
        <v>0</v>
      </c>
      <c r="D67" s="46" t="s">
        <v>259</v>
      </c>
      <c r="E67" s="99" t="s">
        <v>195</v>
      </c>
    </row>
    <row r="68" spans="1:5" x14ac:dyDescent="0.3">
      <c r="A68" s="53"/>
      <c r="B68" s="54"/>
      <c r="C68" s="54"/>
      <c r="D68" s="46"/>
      <c r="E68" s="99"/>
    </row>
    <row r="69" spans="1:5" x14ac:dyDescent="0.3">
      <c r="A69" s="48" t="s">
        <v>23</v>
      </c>
      <c r="B69" s="48" t="s">
        <v>24</v>
      </c>
      <c r="C69" s="48" t="s">
        <v>709</v>
      </c>
      <c r="D69" s="49" t="s">
        <v>21</v>
      </c>
      <c r="E69" s="49" t="s">
        <v>25</v>
      </c>
    </row>
    <row r="70" spans="1:5" x14ac:dyDescent="0.3">
      <c r="A70" s="53">
        <v>45661</v>
      </c>
      <c r="B70" s="54">
        <v>0.41666666666666669</v>
      </c>
      <c r="C70" s="54" t="s">
        <v>0</v>
      </c>
      <c r="D70" s="46" t="s">
        <v>330</v>
      </c>
      <c r="E70" s="99" t="s">
        <v>106</v>
      </c>
    </row>
    <row r="71" spans="1:5" x14ac:dyDescent="0.3">
      <c r="A71" s="53">
        <v>45661</v>
      </c>
      <c r="B71" s="54">
        <v>0.41666666666666669</v>
      </c>
      <c r="C71" s="54" t="s">
        <v>0</v>
      </c>
      <c r="D71" s="46" t="s">
        <v>331</v>
      </c>
      <c r="E71" s="99" t="s">
        <v>111</v>
      </c>
    </row>
    <row r="72" spans="1:5" x14ac:dyDescent="0.3">
      <c r="A72" s="53">
        <v>45661</v>
      </c>
      <c r="B72" s="54">
        <v>0.41666666666666669</v>
      </c>
      <c r="C72" s="54" t="s">
        <v>0</v>
      </c>
      <c r="D72" s="46" t="s">
        <v>332</v>
      </c>
      <c r="E72" s="99" t="s">
        <v>105</v>
      </c>
    </row>
    <row r="73" spans="1:5" x14ac:dyDescent="0.3">
      <c r="A73" s="53">
        <v>45661</v>
      </c>
      <c r="B73" s="54">
        <v>0.41666666666666669</v>
      </c>
      <c r="C73" s="54" t="s">
        <v>0</v>
      </c>
      <c r="D73" s="46" t="s">
        <v>333</v>
      </c>
      <c r="E73" s="99" t="s">
        <v>39</v>
      </c>
    </row>
    <row r="74" spans="1:5" x14ac:dyDescent="0.3">
      <c r="A74" s="53">
        <v>45661</v>
      </c>
      <c r="B74" s="54">
        <v>0.41666666666666669</v>
      </c>
      <c r="C74" s="54" t="s">
        <v>0</v>
      </c>
      <c r="D74" s="46" t="s">
        <v>334</v>
      </c>
      <c r="E74" s="99" t="s">
        <v>112</v>
      </c>
    </row>
    <row r="75" spans="1:5" x14ac:dyDescent="0.3">
      <c r="A75" s="53">
        <v>45661</v>
      </c>
      <c r="B75" s="54">
        <v>0.41666666666666669</v>
      </c>
      <c r="C75" s="54" t="s">
        <v>0</v>
      </c>
      <c r="D75" s="46" t="s">
        <v>335</v>
      </c>
      <c r="E75" s="99" t="s">
        <v>196</v>
      </c>
    </row>
    <row r="76" spans="1:5" x14ac:dyDescent="0.3">
      <c r="A76" s="53">
        <v>45661</v>
      </c>
      <c r="B76" s="54">
        <v>0.41666666666666669</v>
      </c>
      <c r="C76" s="54" t="s">
        <v>0</v>
      </c>
      <c r="D76" s="46" t="s">
        <v>336</v>
      </c>
      <c r="E76" s="99" t="s">
        <v>107</v>
      </c>
    </row>
    <row r="77" spans="1:5" x14ac:dyDescent="0.3">
      <c r="A77" s="53"/>
      <c r="B77" s="54"/>
      <c r="C77" s="54"/>
      <c r="D77" s="46"/>
      <c r="E77" s="99"/>
    </row>
    <row r="78" spans="1:5" x14ac:dyDescent="0.3">
      <c r="A78" s="48" t="s">
        <v>23</v>
      </c>
      <c r="B78" s="48" t="s">
        <v>24</v>
      </c>
      <c r="C78" s="48" t="s">
        <v>709</v>
      </c>
      <c r="D78" s="49" t="s">
        <v>22</v>
      </c>
      <c r="E78" s="49" t="s">
        <v>25</v>
      </c>
    </row>
    <row r="79" spans="1:5" x14ac:dyDescent="0.3">
      <c r="A79" s="53">
        <v>45675</v>
      </c>
      <c r="B79" s="54">
        <v>0.41666666666666669</v>
      </c>
      <c r="C79" s="54" t="s">
        <v>0</v>
      </c>
      <c r="D79" s="46" t="s">
        <v>337</v>
      </c>
      <c r="E79" s="99" t="s">
        <v>108</v>
      </c>
    </row>
    <row r="80" spans="1:5" x14ac:dyDescent="0.3">
      <c r="A80" s="53">
        <v>45675</v>
      </c>
      <c r="B80" s="54">
        <v>0.41666666666666669</v>
      </c>
      <c r="C80" s="54" t="s">
        <v>0</v>
      </c>
      <c r="D80" s="46" t="s">
        <v>338</v>
      </c>
      <c r="E80" s="99" t="s">
        <v>109</v>
      </c>
    </row>
    <row r="81" spans="1:5" x14ac:dyDescent="0.3">
      <c r="A81" s="53">
        <v>45675</v>
      </c>
      <c r="B81" s="54">
        <v>0.41666666666666669</v>
      </c>
      <c r="C81" s="54" t="s">
        <v>0</v>
      </c>
      <c r="D81" s="46" t="s">
        <v>339</v>
      </c>
      <c r="E81" s="99" t="s">
        <v>103</v>
      </c>
    </row>
    <row r="82" spans="1:5" x14ac:dyDescent="0.3">
      <c r="A82" s="53">
        <v>45675</v>
      </c>
      <c r="B82" s="54">
        <v>0.41666666666666669</v>
      </c>
      <c r="C82" s="54" t="s">
        <v>0</v>
      </c>
      <c r="D82" s="46" t="s">
        <v>340</v>
      </c>
      <c r="E82" s="99" t="s">
        <v>197</v>
      </c>
    </row>
    <row r="83" spans="1:5" x14ac:dyDescent="0.3">
      <c r="A83" s="53">
        <v>45675</v>
      </c>
      <c r="B83" s="54">
        <v>0.41666666666666669</v>
      </c>
      <c r="C83" s="54" t="s">
        <v>0</v>
      </c>
      <c r="D83" s="46" t="s">
        <v>341</v>
      </c>
      <c r="E83" s="99" t="s">
        <v>104</v>
      </c>
    </row>
    <row r="84" spans="1:5" x14ac:dyDescent="0.3">
      <c r="A84" s="53">
        <v>45675</v>
      </c>
      <c r="B84" s="54">
        <v>0.41666666666666669</v>
      </c>
      <c r="C84" s="54" t="s">
        <v>0</v>
      </c>
      <c r="D84" s="46" t="s">
        <v>342</v>
      </c>
      <c r="E84" s="99" t="s">
        <v>195</v>
      </c>
    </row>
    <row r="85" spans="1:5" x14ac:dyDescent="0.3">
      <c r="A85" s="53">
        <v>45675</v>
      </c>
      <c r="B85" s="54">
        <v>0.41666666666666669</v>
      </c>
      <c r="C85" s="54" t="s">
        <v>0</v>
      </c>
      <c r="D85" s="46" t="s">
        <v>343</v>
      </c>
      <c r="E85" s="99" t="s">
        <v>110</v>
      </c>
    </row>
    <row r="86" spans="1:5" s="5" customFormat="1" x14ac:dyDescent="0.3">
      <c r="A86" s="53"/>
      <c r="B86" s="54"/>
      <c r="C86" s="54"/>
      <c r="D86" s="46"/>
      <c r="E86" s="99"/>
    </row>
    <row r="87" spans="1:5" x14ac:dyDescent="0.3">
      <c r="A87" s="48" t="s">
        <v>23</v>
      </c>
      <c r="B87" s="48" t="s">
        <v>24</v>
      </c>
      <c r="C87" s="48" t="s">
        <v>709</v>
      </c>
      <c r="D87" s="49" t="s">
        <v>26</v>
      </c>
      <c r="E87" s="49" t="s">
        <v>25</v>
      </c>
    </row>
    <row r="88" spans="1:5" x14ac:dyDescent="0.3">
      <c r="A88" s="53">
        <v>45689</v>
      </c>
      <c r="B88" s="54">
        <v>0.41666666666666669</v>
      </c>
      <c r="C88" s="54" t="s">
        <v>0</v>
      </c>
      <c r="D88" s="46" t="s">
        <v>344</v>
      </c>
      <c r="E88" s="99" t="s">
        <v>106</v>
      </c>
    </row>
    <row r="89" spans="1:5" x14ac:dyDescent="0.3">
      <c r="A89" s="53">
        <v>45689</v>
      </c>
      <c r="B89" s="54">
        <v>0.41666666666666669</v>
      </c>
      <c r="C89" s="54" t="s">
        <v>0</v>
      </c>
      <c r="D89" s="46" t="s">
        <v>345</v>
      </c>
      <c r="E89" s="99" t="s">
        <v>105</v>
      </c>
    </row>
    <row r="90" spans="1:5" x14ac:dyDescent="0.3">
      <c r="A90" s="53">
        <v>45689</v>
      </c>
      <c r="B90" s="54">
        <v>0.41666666666666669</v>
      </c>
      <c r="C90" s="54" t="s">
        <v>0</v>
      </c>
      <c r="D90" s="46" t="s">
        <v>346</v>
      </c>
      <c r="E90" s="99" t="s">
        <v>39</v>
      </c>
    </row>
    <row r="91" spans="1:5" x14ac:dyDescent="0.3">
      <c r="A91" s="53">
        <v>45689</v>
      </c>
      <c r="B91" s="54">
        <v>0.41666666666666669</v>
      </c>
      <c r="C91" s="54" t="s">
        <v>0</v>
      </c>
      <c r="D91" s="46" t="s">
        <v>347</v>
      </c>
      <c r="E91" s="99" t="s">
        <v>112</v>
      </c>
    </row>
    <row r="92" spans="1:5" x14ac:dyDescent="0.3">
      <c r="A92" s="53">
        <v>45689</v>
      </c>
      <c r="B92" s="54">
        <v>0.41666666666666669</v>
      </c>
      <c r="C92" s="54" t="s">
        <v>0</v>
      </c>
      <c r="D92" s="46" t="s">
        <v>348</v>
      </c>
      <c r="E92" s="99" t="s">
        <v>102</v>
      </c>
    </row>
    <row r="93" spans="1:5" s="5" customFormat="1" x14ac:dyDescent="0.3">
      <c r="A93" s="53">
        <v>45689</v>
      </c>
      <c r="B93" s="54">
        <v>0.41666666666666669</v>
      </c>
      <c r="C93" s="54" t="s">
        <v>0</v>
      </c>
      <c r="D93" s="46" t="s">
        <v>349</v>
      </c>
      <c r="E93" s="99" t="s">
        <v>107</v>
      </c>
    </row>
    <row r="94" spans="1:5" x14ac:dyDescent="0.3">
      <c r="A94" s="53">
        <v>45689</v>
      </c>
      <c r="B94" s="54">
        <v>0.41666666666666669</v>
      </c>
      <c r="C94" s="54" t="s">
        <v>0</v>
      </c>
      <c r="D94" s="46" t="s">
        <v>350</v>
      </c>
      <c r="E94" s="99" t="s">
        <v>108</v>
      </c>
    </row>
    <row r="95" spans="1:5" x14ac:dyDescent="0.3">
      <c r="A95" s="53"/>
      <c r="B95" s="54"/>
      <c r="C95" s="54"/>
      <c r="D95" s="46"/>
      <c r="E95" s="99"/>
    </row>
    <row r="96" spans="1:5" x14ac:dyDescent="0.3">
      <c r="A96" s="48" t="s">
        <v>23</v>
      </c>
      <c r="B96" s="48" t="s">
        <v>24</v>
      </c>
      <c r="C96" s="48" t="s">
        <v>709</v>
      </c>
      <c r="D96" s="49" t="s">
        <v>27</v>
      </c>
      <c r="E96" s="49" t="s">
        <v>25</v>
      </c>
    </row>
    <row r="97" spans="1:5" x14ac:dyDescent="0.3">
      <c r="A97" s="53">
        <v>45703</v>
      </c>
      <c r="B97" s="54">
        <v>0.41666666666666669</v>
      </c>
      <c r="C97" s="54" t="s">
        <v>0</v>
      </c>
      <c r="D97" s="46" t="s">
        <v>351</v>
      </c>
      <c r="E97" s="99" t="s">
        <v>109</v>
      </c>
    </row>
    <row r="98" spans="1:5" x14ac:dyDescent="0.3">
      <c r="A98" s="53">
        <v>45703</v>
      </c>
      <c r="B98" s="54">
        <v>0.41666666666666669</v>
      </c>
      <c r="C98" s="54" t="s">
        <v>0</v>
      </c>
      <c r="D98" s="46" t="s">
        <v>352</v>
      </c>
      <c r="E98" s="99" t="s">
        <v>103</v>
      </c>
    </row>
    <row r="99" spans="1:5" x14ac:dyDescent="0.3">
      <c r="A99" s="53">
        <v>45703</v>
      </c>
      <c r="B99" s="54">
        <v>0.41666666666666669</v>
      </c>
      <c r="C99" s="54" t="s">
        <v>0</v>
      </c>
      <c r="D99" s="46" t="s">
        <v>353</v>
      </c>
      <c r="E99" s="99" t="s">
        <v>197</v>
      </c>
    </row>
    <row r="100" spans="1:5" x14ac:dyDescent="0.3">
      <c r="A100" s="53">
        <v>45703</v>
      </c>
      <c r="B100" s="54">
        <v>0.41666666666666669</v>
      </c>
      <c r="C100" s="54" t="s">
        <v>0</v>
      </c>
      <c r="D100" s="46" t="s">
        <v>354</v>
      </c>
      <c r="E100" s="99" t="s">
        <v>104</v>
      </c>
    </row>
    <row r="101" spans="1:5" x14ac:dyDescent="0.3">
      <c r="A101" s="53">
        <v>45703</v>
      </c>
      <c r="B101" s="54">
        <v>0.41666666666666669</v>
      </c>
      <c r="C101" s="54" t="s">
        <v>0</v>
      </c>
      <c r="D101" s="46" t="s">
        <v>355</v>
      </c>
      <c r="E101" s="99" t="s">
        <v>195</v>
      </c>
    </row>
    <row r="102" spans="1:5" s="5" customFormat="1" x14ac:dyDescent="0.3">
      <c r="A102" s="53">
        <v>45703</v>
      </c>
      <c r="B102" s="54">
        <v>0.41666666666666669</v>
      </c>
      <c r="C102" s="54" t="s">
        <v>0</v>
      </c>
      <c r="D102" s="46" t="s">
        <v>356</v>
      </c>
      <c r="E102" s="99" t="s">
        <v>110</v>
      </c>
    </row>
    <row r="103" spans="1:5" x14ac:dyDescent="0.3">
      <c r="A103" s="53">
        <v>45703</v>
      </c>
      <c r="B103" s="54">
        <v>0.41666666666666669</v>
      </c>
      <c r="C103" s="54" t="s">
        <v>0</v>
      </c>
      <c r="D103" s="46" t="s">
        <v>357</v>
      </c>
      <c r="E103" s="99" t="s">
        <v>111</v>
      </c>
    </row>
    <row r="104" spans="1:5" x14ac:dyDescent="0.3">
      <c r="A104" s="53"/>
      <c r="B104" s="54"/>
      <c r="C104" s="54"/>
      <c r="D104" s="46"/>
      <c r="E104" s="99"/>
    </row>
    <row r="105" spans="1:5" x14ac:dyDescent="0.3">
      <c r="A105" s="48" t="s">
        <v>23</v>
      </c>
      <c r="B105" s="48" t="s">
        <v>24</v>
      </c>
      <c r="C105" s="48" t="s">
        <v>709</v>
      </c>
      <c r="D105" s="49" t="s">
        <v>201</v>
      </c>
      <c r="E105" s="49" t="s">
        <v>25</v>
      </c>
    </row>
    <row r="106" spans="1:5" x14ac:dyDescent="0.3">
      <c r="A106" s="53">
        <v>45717</v>
      </c>
      <c r="B106" s="54">
        <v>0.41666666666666669</v>
      </c>
      <c r="C106" s="54" t="s">
        <v>0</v>
      </c>
      <c r="D106" s="46" t="s">
        <v>358</v>
      </c>
      <c r="E106" s="99" t="s">
        <v>106</v>
      </c>
    </row>
    <row r="107" spans="1:5" x14ac:dyDescent="0.3">
      <c r="A107" s="53">
        <v>45717</v>
      </c>
      <c r="B107" s="54">
        <v>0.41666666666666669</v>
      </c>
      <c r="C107" s="54" t="s">
        <v>0</v>
      </c>
      <c r="D107" s="46" t="s">
        <v>359</v>
      </c>
      <c r="E107" s="99" t="s">
        <v>39</v>
      </c>
    </row>
    <row r="108" spans="1:5" x14ac:dyDescent="0.3">
      <c r="A108" s="53">
        <v>45717</v>
      </c>
      <c r="B108" s="54">
        <v>0.41666666666666669</v>
      </c>
      <c r="C108" s="54" t="s">
        <v>0</v>
      </c>
      <c r="D108" s="46" t="s">
        <v>360</v>
      </c>
      <c r="E108" s="99" t="s">
        <v>112</v>
      </c>
    </row>
    <row r="109" spans="1:5" s="5" customFormat="1" x14ac:dyDescent="0.3">
      <c r="A109" s="53">
        <v>45717</v>
      </c>
      <c r="B109" s="54">
        <v>0.41666666666666669</v>
      </c>
      <c r="C109" s="54" t="s">
        <v>0</v>
      </c>
      <c r="D109" s="46" t="s">
        <v>361</v>
      </c>
      <c r="E109" s="99" t="s">
        <v>196</v>
      </c>
    </row>
    <row r="110" spans="1:5" x14ac:dyDescent="0.3">
      <c r="A110" s="53">
        <v>45717</v>
      </c>
      <c r="B110" s="54">
        <v>0.41666666666666669</v>
      </c>
      <c r="C110" s="54" t="s">
        <v>0</v>
      </c>
      <c r="D110" s="46" t="s">
        <v>362</v>
      </c>
      <c r="E110" s="99" t="s">
        <v>107</v>
      </c>
    </row>
    <row r="111" spans="1:5" x14ac:dyDescent="0.3">
      <c r="A111" s="53">
        <v>45717</v>
      </c>
      <c r="B111" s="54">
        <v>0.41666666666666669</v>
      </c>
      <c r="C111" s="54" t="s">
        <v>0</v>
      </c>
      <c r="D111" s="46" t="s">
        <v>363</v>
      </c>
      <c r="E111" s="99" t="s">
        <v>108</v>
      </c>
    </row>
    <row r="112" spans="1:5" x14ac:dyDescent="0.3">
      <c r="A112" s="53">
        <v>45717</v>
      </c>
      <c r="B112" s="54">
        <v>0.41666666666666669</v>
      </c>
      <c r="C112" s="54" t="s">
        <v>0</v>
      </c>
      <c r="D112" s="46" t="s">
        <v>364</v>
      </c>
      <c r="E112" s="99" t="s">
        <v>109</v>
      </c>
    </row>
    <row r="113" spans="1:5" x14ac:dyDescent="0.3">
      <c r="A113" s="53"/>
      <c r="B113" s="54"/>
      <c r="C113" s="54"/>
      <c r="D113" s="46"/>
      <c r="E113" s="99"/>
    </row>
    <row r="114" spans="1:5" x14ac:dyDescent="0.3">
      <c r="A114" s="157">
        <v>45724</v>
      </c>
      <c r="B114" s="158" t="s">
        <v>95</v>
      </c>
      <c r="C114" s="158" t="s">
        <v>0</v>
      </c>
      <c r="D114" s="156" t="s">
        <v>382</v>
      </c>
      <c r="E114" s="156" t="s">
        <v>95</v>
      </c>
    </row>
    <row r="115" spans="1:5" x14ac:dyDescent="0.3">
      <c r="A115" s="53"/>
      <c r="B115" s="54"/>
      <c r="C115" s="54"/>
      <c r="D115" s="46"/>
      <c r="E115" s="99"/>
    </row>
    <row r="116" spans="1:5" s="5" customFormat="1" x14ac:dyDescent="0.3">
      <c r="A116" s="48" t="s">
        <v>23</v>
      </c>
      <c r="B116" s="48" t="s">
        <v>24</v>
      </c>
      <c r="C116" s="48" t="s">
        <v>709</v>
      </c>
      <c r="D116" s="49" t="s">
        <v>202</v>
      </c>
      <c r="E116" s="49" t="s">
        <v>25</v>
      </c>
    </row>
    <row r="117" spans="1:5" x14ac:dyDescent="0.3">
      <c r="A117" s="53">
        <v>45738</v>
      </c>
      <c r="B117" s="54">
        <v>0.41666666666666669</v>
      </c>
      <c r="C117" s="54" t="s">
        <v>0</v>
      </c>
      <c r="D117" s="46" t="s">
        <v>365</v>
      </c>
      <c r="E117" s="99" t="s">
        <v>103</v>
      </c>
    </row>
    <row r="118" spans="1:5" x14ac:dyDescent="0.3">
      <c r="A118" s="53">
        <v>45738</v>
      </c>
      <c r="B118" s="54">
        <v>0.41666666666666669</v>
      </c>
      <c r="C118" s="54" t="s">
        <v>0</v>
      </c>
      <c r="D118" s="46" t="s">
        <v>366</v>
      </c>
      <c r="E118" s="99" t="s">
        <v>197</v>
      </c>
    </row>
    <row r="119" spans="1:5" x14ac:dyDescent="0.3">
      <c r="A119" s="53">
        <v>45738</v>
      </c>
      <c r="B119" s="54">
        <v>0.41666666666666669</v>
      </c>
      <c r="C119" s="54" t="s">
        <v>0</v>
      </c>
      <c r="D119" s="46" t="s">
        <v>367</v>
      </c>
      <c r="E119" s="99" t="s">
        <v>104</v>
      </c>
    </row>
    <row r="120" spans="1:5" x14ac:dyDescent="0.3">
      <c r="A120" s="53">
        <v>45738</v>
      </c>
      <c r="B120" s="54">
        <v>0.41666666666666669</v>
      </c>
      <c r="C120" s="54" t="s">
        <v>0</v>
      </c>
      <c r="D120" s="46" t="s">
        <v>368</v>
      </c>
      <c r="E120" s="99" t="s">
        <v>195</v>
      </c>
    </row>
    <row r="121" spans="1:5" x14ac:dyDescent="0.3">
      <c r="A121" s="53">
        <v>45738</v>
      </c>
      <c r="B121" s="54">
        <v>0.41666666666666669</v>
      </c>
      <c r="C121" s="54" t="s">
        <v>0</v>
      </c>
      <c r="D121" s="46" t="s">
        <v>369</v>
      </c>
      <c r="E121" s="99" t="s">
        <v>110</v>
      </c>
    </row>
    <row r="122" spans="1:5" x14ac:dyDescent="0.3">
      <c r="A122" s="53">
        <v>45738</v>
      </c>
      <c r="B122" s="54">
        <v>0.41666666666666669</v>
      </c>
      <c r="C122" s="54" t="s">
        <v>0</v>
      </c>
      <c r="D122" s="46" t="s">
        <v>370</v>
      </c>
      <c r="E122" s="99" t="s">
        <v>111</v>
      </c>
    </row>
    <row r="123" spans="1:5" x14ac:dyDescent="0.3">
      <c r="A123" s="53">
        <v>45738</v>
      </c>
      <c r="B123" s="54">
        <v>0.41666666666666669</v>
      </c>
      <c r="C123" s="54" t="s">
        <v>0</v>
      </c>
      <c r="D123" s="46" t="s">
        <v>371</v>
      </c>
      <c r="E123" s="99" t="s">
        <v>105</v>
      </c>
    </row>
    <row r="124" spans="1:5" x14ac:dyDescent="0.3">
      <c r="A124" s="53"/>
      <c r="B124" s="54"/>
      <c r="C124" s="54"/>
      <c r="D124" s="46"/>
      <c r="E124" s="99"/>
    </row>
    <row r="125" spans="1:5" s="5" customFormat="1" x14ac:dyDescent="0.3">
      <c r="A125" s="159">
        <v>45794</v>
      </c>
      <c r="B125" s="181" t="s">
        <v>95</v>
      </c>
      <c r="C125" s="181" t="s">
        <v>0</v>
      </c>
      <c r="D125" s="161" t="s">
        <v>722</v>
      </c>
      <c r="E125" s="161" t="s">
        <v>54</v>
      </c>
    </row>
    <row r="126" spans="1:5" x14ac:dyDescent="0.3">
      <c r="A126" s="53"/>
      <c r="B126" s="54"/>
      <c r="C126" s="54"/>
      <c r="D126" s="46"/>
      <c r="E126" s="99"/>
    </row>
    <row r="127" spans="1:5" x14ac:dyDescent="0.3">
      <c r="D127" s="3"/>
    </row>
    <row r="128" spans="1:5" x14ac:dyDescent="0.3">
      <c r="D128" s="3"/>
    </row>
    <row r="129" spans="4:4" x14ac:dyDescent="0.3">
      <c r="D129" s="3"/>
    </row>
  </sheetData>
  <sheetProtection sheet="1" objects="1" scenarios="1" formatCells="0" formatColumns="0"/>
  <mergeCells count="2">
    <mergeCell ref="A1:E1"/>
    <mergeCell ref="A2:B2"/>
  </mergeCells>
  <phoneticPr fontId="17" type="noConversion"/>
  <hyperlinks>
    <hyperlink ref="A2" location="Home!A1" display="Home" xr:uid="{D2AB2852-792C-4ABB-8261-2F7837329A90}"/>
  </hyperlinks>
  <pageMargins left="0.31496062992125984" right="0.31496062992125984" top="0.35433070866141736" bottom="0.35433070866141736" header="0.31496062992125984" footer="0.31496062992125984"/>
  <pageSetup paperSize="9" scale="68" fitToHeight="0" orientation="portrait" r:id="rId1"/>
  <rowBreaks count="2" manualBreakCount="2">
    <brk id="59" max="5" man="1"/>
    <brk id="115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C9A2B-B65F-4B16-B635-F2DB43F94AD1}">
          <x14:formula1>
            <xm:f>'U8 Teams'!$D$5:$D$19</xm:f>
          </x14:formula1>
          <xm:sqref>E126 E115 E5:E12 E34:E41 E43:E50 E52:E59 E61:E68 E70:E77 E79:E86 E88:E95 E106:E113 E23:E30 E14:E21 E32 E97:E104 E117:E124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582D6-805D-4FEE-8656-5ABAD1ABDC88}">
  <sheetPr codeName="Sheet6">
    <tabColor rgb="FFFFC000"/>
    <pageSetUpPr fitToPage="1"/>
  </sheetPr>
  <dimension ref="A1:E25"/>
  <sheetViews>
    <sheetView showGridLines="0" view="pageBreakPreview" zoomScaleNormal="100" zoomScaleSheetLayoutView="100" workbookViewId="0">
      <selection activeCell="D1" sqref="D1:E1"/>
    </sheetView>
  </sheetViews>
  <sheetFormatPr defaultColWidth="9.109375" defaultRowHeight="14.4" x14ac:dyDescent="0.3"/>
  <cols>
    <col min="1" max="1" width="3.44140625" style="3" bestFit="1" customWidth="1"/>
    <col min="2" max="2" width="56" style="3" bestFit="1" customWidth="1"/>
    <col min="3" max="3" width="9.6640625" style="3" customWidth="1"/>
    <col min="4" max="4" width="20.21875" style="3" bestFit="1" customWidth="1"/>
    <col min="5" max="5" width="14.5546875" style="3" customWidth="1"/>
    <col min="6" max="6" width="3.109375" style="3" customWidth="1"/>
    <col min="7" max="16384" width="9.109375" style="3"/>
  </cols>
  <sheetData>
    <row r="1" spans="1:5" ht="25.8" x14ac:dyDescent="0.3">
      <c r="B1" s="17" t="s">
        <v>713</v>
      </c>
      <c r="D1" s="208" t="s">
        <v>37</v>
      </c>
      <c r="E1" s="208"/>
    </row>
    <row r="2" spans="1:5" ht="14.4" customHeight="1" x14ac:dyDescent="0.3"/>
    <row r="3" spans="1:5" ht="15.6" x14ac:dyDescent="0.3">
      <c r="A3" s="176"/>
      <c r="B3" s="177" t="s">
        <v>31</v>
      </c>
      <c r="C3" s="176" t="s">
        <v>32</v>
      </c>
      <c r="D3" s="48" t="s">
        <v>101</v>
      </c>
      <c r="E3" s="153" t="s">
        <v>153</v>
      </c>
    </row>
    <row r="4" spans="1:5" x14ac:dyDescent="0.3">
      <c r="A4" s="152"/>
      <c r="B4" s="152"/>
      <c r="C4" s="152"/>
      <c r="D4" s="152"/>
      <c r="E4" s="154"/>
    </row>
    <row r="5" spans="1:5" ht="15.6" x14ac:dyDescent="0.3">
      <c r="A5" s="27">
        <f>Teams!J5</f>
        <v>1</v>
      </c>
      <c r="B5" s="45" t="str">
        <f>Teams!K5</f>
        <v>U9 Ashcott FC - Thunder / Lightning</v>
      </c>
      <c r="C5" s="27">
        <f>Teams!L5</f>
        <v>2</v>
      </c>
      <c r="D5" s="67" t="s">
        <v>194</v>
      </c>
      <c r="E5" s="62">
        <f>COUNTIF('U9 Fixtures'!E$5:E$199, "Ashcott")</f>
        <v>8</v>
      </c>
    </row>
    <row r="6" spans="1:5" ht="15.6" x14ac:dyDescent="0.3">
      <c r="A6" s="27">
        <f>Teams!J6</f>
        <v>2</v>
      </c>
      <c r="B6" s="45" t="str">
        <f>Teams!K6</f>
        <v>U9 Bishops Lydeard FC - Pumas / Panthers</v>
      </c>
      <c r="C6" s="27">
        <f>Teams!L6</f>
        <v>2</v>
      </c>
      <c r="D6" s="67" t="s">
        <v>39</v>
      </c>
      <c r="E6" s="62">
        <f>COUNTIF('U9 Fixtures'!E$5:E$199, "Bishops Lydeard")</f>
        <v>4</v>
      </c>
    </row>
    <row r="7" spans="1:5" ht="15.6" x14ac:dyDescent="0.3">
      <c r="A7" s="27">
        <f>Teams!J7</f>
        <v>3</v>
      </c>
      <c r="B7" s="198" t="str">
        <f>Teams!K7</f>
        <v>U9 Bishops Lydeard FC - Girls (U10)</v>
      </c>
      <c r="C7" s="174">
        <f>Teams!L7</f>
        <v>1</v>
      </c>
      <c r="D7" s="67" t="s">
        <v>508</v>
      </c>
      <c r="E7" s="62">
        <f>COUNTIF('U9 Fixtures'!E$5:E$199, "Bishops Lydeard")</f>
        <v>4</v>
      </c>
    </row>
    <row r="8" spans="1:5" ht="15.6" x14ac:dyDescent="0.3">
      <c r="A8" s="27">
        <f>Teams!J8</f>
        <v>4</v>
      </c>
      <c r="B8" s="45" t="str">
        <f>Teams!K8</f>
        <v>U9 Bridgwater VPR FC - Hawks / Eagles</v>
      </c>
      <c r="C8" s="27">
        <f>Teams!L8</f>
        <v>2</v>
      </c>
      <c r="D8" s="67" t="s">
        <v>112</v>
      </c>
      <c r="E8" s="62">
        <f>COUNTIF('U9 Fixtures'!E$5:E$199, "Bridgwater VPR")</f>
        <v>9</v>
      </c>
    </row>
    <row r="9" spans="1:5" ht="15.6" x14ac:dyDescent="0.3">
      <c r="A9" s="27">
        <f>Teams!J9</f>
        <v>5</v>
      </c>
      <c r="B9" s="45" t="str">
        <f>Teams!K9</f>
        <v>U9 Galmington Dragons FC - Hawks / Raiders</v>
      </c>
      <c r="C9" s="27">
        <f>Teams!L9</f>
        <v>2</v>
      </c>
      <c r="D9" s="67" t="s">
        <v>107</v>
      </c>
      <c r="E9" s="62">
        <f>COUNTIF('U9 Fixtures'!E$5:E$199, "Galmington Dragons")</f>
        <v>8</v>
      </c>
    </row>
    <row r="10" spans="1:5" ht="15.6" x14ac:dyDescent="0.3">
      <c r="A10" s="27">
        <f>Teams!J10</f>
        <v>6</v>
      </c>
      <c r="B10" s="45" t="str">
        <f>Teams!K10</f>
        <v>U9 Huish Tigers FC - Blacks / Oranges</v>
      </c>
      <c r="C10" s="27">
        <f>Teams!L10</f>
        <v>2</v>
      </c>
      <c r="D10" s="67" t="s">
        <v>108</v>
      </c>
      <c r="E10" s="62">
        <f>COUNTIF('U9 Fixtures'!E$5:E$199, "Huish Tigers")</f>
        <v>8</v>
      </c>
    </row>
    <row r="11" spans="1:5" ht="15.6" x14ac:dyDescent="0.3">
      <c r="A11" s="27">
        <f>Teams!J11</f>
        <v>7</v>
      </c>
      <c r="B11" s="45" t="str">
        <f>Teams!K11</f>
        <v>U9 Isle of Wedmore FC - Herons / Heroes</v>
      </c>
      <c r="C11" s="27">
        <f>Teams!L11</f>
        <v>2</v>
      </c>
      <c r="D11" s="67" t="s">
        <v>109</v>
      </c>
      <c r="E11" s="62">
        <f>COUNTIF('U9 Fixtures'!E$5:E$199, "Isle of Wedmore")</f>
        <v>9</v>
      </c>
    </row>
    <row r="12" spans="1:5" ht="15.6" x14ac:dyDescent="0.3">
      <c r="A12" s="27">
        <f>Teams!J12</f>
        <v>8</v>
      </c>
      <c r="B12" s="45" t="str">
        <f>Teams!K12</f>
        <v>U9 Middlezoy Rovers FC - Spitfires / Mustangs</v>
      </c>
      <c r="C12" s="27">
        <f>Teams!L12</f>
        <v>2</v>
      </c>
      <c r="D12" s="67" t="s">
        <v>199</v>
      </c>
      <c r="E12" s="62">
        <f>COUNTIF('U9 Fixtures'!E$5:E$199, "Middlezoy")</f>
        <v>9</v>
      </c>
    </row>
    <row r="13" spans="1:5" ht="15.6" x14ac:dyDescent="0.3">
      <c r="A13" s="27">
        <f>Teams!J13</f>
        <v>9</v>
      </c>
      <c r="B13" s="45" t="str">
        <f>Teams!K13</f>
        <v>U9 Minehead AFC - Mariners / Pirates</v>
      </c>
      <c r="C13" s="27">
        <f>Teams!L13</f>
        <v>2</v>
      </c>
      <c r="D13" s="67" t="s">
        <v>103</v>
      </c>
      <c r="E13" s="62">
        <f>COUNTIF('U9 Fixtures'!E$5:E$199, "Minehead")</f>
        <v>8</v>
      </c>
    </row>
    <row r="14" spans="1:5" ht="15.6" x14ac:dyDescent="0.3">
      <c r="A14" s="27">
        <f>Teams!J14</f>
        <v>10</v>
      </c>
      <c r="B14" s="198" t="str">
        <f>Teams!K14</f>
        <v>U9 North Curry FC</v>
      </c>
      <c r="C14" s="174">
        <f>Teams!L14</f>
        <v>1</v>
      </c>
      <c r="D14" s="67" t="s">
        <v>197</v>
      </c>
      <c r="E14" s="62">
        <f>COUNTIF('U9 Fixtures'!E$5:E$199, "North Curry")</f>
        <v>8</v>
      </c>
    </row>
    <row r="15" spans="1:5" ht="15.6" x14ac:dyDescent="0.3">
      <c r="A15" s="27">
        <f>Teams!J15</f>
        <v>11</v>
      </c>
      <c r="B15" s="197" t="s">
        <v>703</v>
      </c>
      <c r="C15" s="27">
        <v>1</v>
      </c>
      <c r="D15" s="67" t="s">
        <v>373</v>
      </c>
      <c r="E15" s="62">
        <f>COUNTIF('U9 Fixtures'!E$5:E$199, "Rhode Lane")</f>
        <v>4</v>
      </c>
    </row>
    <row r="16" spans="1:5" ht="15.6" x14ac:dyDescent="0.3">
      <c r="A16" s="27"/>
      <c r="B16" s="197" t="s">
        <v>704</v>
      </c>
      <c r="C16" s="27">
        <v>1</v>
      </c>
      <c r="D16" s="67" t="s">
        <v>374</v>
      </c>
      <c r="E16" s="62">
        <f>COUNTIF('U9 Fixtures'!E$5:E$199, "Woolavington")</f>
        <v>5</v>
      </c>
    </row>
    <row r="17" spans="1:5" ht="15.6" x14ac:dyDescent="0.3">
      <c r="A17" s="27">
        <f>Teams!J16</f>
        <v>12</v>
      </c>
      <c r="B17" s="45" t="str">
        <f>Teams!K16</f>
        <v>U9 Ruishton FC - Rapters / Rockets</v>
      </c>
      <c r="C17" s="27">
        <f>Teams!L16</f>
        <v>2</v>
      </c>
      <c r="D17" s="67" t="s">
        <v>104</v>
      </c>
      <c r="E17" s="62">
        <f>COUNTIF('U9 Fixtures'!E$5:E$199, "Ruishton")</f>
        <v>9</v>
      </c>
    </row>
    <row r="18" spans="1:5" ht="15.75" customHeight="1" x14ac:dyDescent="0.3">
      <c r="A18" s="27">
        <f>Teams!J17</f>
        <v>13</v>
      </c>
      <c r="B18" s="45" t="str">
        <f>Teams!K17</f>
        <v>U9 Spaxton FC</v>
      </c>
      <c r="C18" s="27">
        <f>Teams!L17</f>
        <v>1</v>
      </c>
      <c r="D18" s="67" t="s">
        <v>372</v>
      </c>
      <c r="E18" s="62">
        <f>COUNTIF('U9 Fixtures'!E$5:E$199, "Spaxton")</f>
        <v>8</v>
      </c>
    </row>
    <row r="19" spans="1:5" ht="15.6" x14ac:dyDescent="0.3">
      <c r="A19" s="27">
        <f>Teams!J18</f>
        <v>14</v>
      </c>
      <c r="B19" s="45" t="str">
        <f>Teams!K18</f>
        <v>U9 Staplegrove FC - Scorpions / Sharks</v>
      </c>
      <c r="C19" s="27">
        <f>Teams!L18</f>
        <v>2</v>
      </c>
      <c r="D19" s="67" t="s">
        <v>195</v>
      </c>
      <c r="E19" s="62">
        <f>COUNTIF('U9 Fixtures'!E$5:E$199, "Staplegrove")</f>
        <v>8</v>
      </c>
    </row>
    <row r="20" spans="1:5" ht="15.6" x14ac:dyDescent="0.3">
      <c r="A20" s="27">
        <f>Teams!J19</f>
        <v>15</v>
      </c>
      <c r="B20" s="45" t="str">
        <f>Teams!K19</f>
        <v>U9 Tone Youth FC - Hornets / Wasps</v>
      </c>
      <c r="C20" s="27">
        <f>Teams!L19</f>
        <v>2</v>
      </c>
      <c r="D20" s="67" t="s">
        <v>110</v>
      </c>
      <c r="E20" s="62">
        <f>COUNTIF('U9 Fixtures'!E$5:E$199, "Tone Youth")</f>
        <v>9</v>
      </c>
    </row>
    <row r="21" spans="1:5" ht="15.6" x14ac:dyDescent="0.3">
      <c r="A21" s="27">
        <f>Teams!J20</f>
        <v>16</v>
      </c>
      <c r="B21" s="45" t="str">
        <f>Teams!K20</f>
        <v>U9 Wellington FC - Lions / Tigers</v>
      </c>
      <c r="C21" s="27">
        <f>Teams!L20</f>
        <v>2</v>
      </c>
      <c r="D21" s="67" t="s">
        <v>105</v>
      </c>
      <c r="E21" s="62">
        <f>COUNTIF('U9 Fixtures'!E$5:E$199, "Wellington")</f>
        <v>8</v>
      </c>
    </row>
    <row r="22" spans="1:5" ht="15.6" x14ac:dyDescent="0.3">
      <c r="A22" s="27">
        <f>Teams!J21</f>
        <v>17</v>
      </c>
      <c r="B22" s="45" t="str">
        <f>Teams!K21</f>
        <v>U9 Wembdon FC - Saints / Dragons</v>
      </c>
      <c r="C22" s="27">
        <f>Teams!L21</f>
        <v>2</v>
      </c>
      <c r="D22" s="67" t="s">
        <v>106</v>
      </c>
      <c r="E22" s="62">
        <f>COUNTIF('U9 Fixtures'!E$5:E$199, "Wembdon")</f>
        <v>9</v>
      </c>
    </row>
    <row r="23" spans="1:5" ht="15.6" x14ac:dyDescent="0.3">
      <c r="A23" s="22"/>
      <c r="B23" s="22"/>
      <c r="C23" s="22"/>
    </row>
    <row r="24" spans="1:5" ht="15" customHeight="1" x14ac:dyDescent="0.3"/>
    <row r="25" spans="1:5" ht="15" customHeight="1" x14ac:dyDescent="0.3"/>
  </sheetData>
  <sheetProtection sheet="1" objects="1" scenarios="1" formatCells="0" formatColumns="0"/>
  <mergeCells count="1">
    <mergeCell ref="D1:E1"/>
  </mergeCells>
  <hyperlinks>
    <hyperlink ref="D1" location="Home!A1" display="Home" xr:uid="{A1379DA7-F14F-42FC-970C-9E996665F451}"/>
  </hyperlinks>
  <pageMargins left="0.7" right="0.7" top="0.75" bottom="0.75" header="0.3" footer="0.3"/>
  <pageSetup paperSize="9" scale="8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C000"/>
    <pageSetUpPr fitToPage="1"/>
  </sheetPr>
  <dimension ref="A1:F195"/>
  <sheetViews>
    <sheetView showGridLines="0" view="pageBreakPreview" zoomScale="110" zoomScaleNormal="100" zoomScaleSheetLayoutView="110" workbookViewId="0">
      <selection activeCell="C2" sqref="C2"/>
    </sheetView>
  </sheetViews>
  <sheetFormatPr defaultColWidth="9.109375" defaultRowHeight="14.4" x14ac:dyDescent="0.3"/>
  <cols>
    <col min="1" max="1" width="10.77734375" style="6" bestFit="1" customWidth="1"/>
    <col min="2" max="2" width="9.109375" style="3"/>
    <col min="3" max="3" width="9.88671875" style="3" bestFit="1" customWidth="1"/>
    <col min="4" max="4" width="89.5546875" style="2" bestFit="1" customWidth="1"/>
    <col min="5" max="5" width="26.33203125" style="33" customWidth="1"/>
    <col min="6" max="6" width="2.6640625" style="2" customWidth="1"/>
    <col min="7" max="16384" width="9.109375" style="2"/>
  </cols>
  <sheetData>
    <row r="1" spans="1:6" ht="33.6" x14ac:dyDescent="0.3">
      <c r="A1" s="207" t="s">
        <v>714</v>
      </c>
      <c r="B1" s="207"/>
      <c r="C1" s="207"/>
      <c r="D1" s="207"/>
      <c r="E1" s="207"/>
      <c r="F1" s="4"/>
    </row>
    <row r="2" spans="1:6" ht="25.8" x14ac:dyDescent="0.3">
      <c r="A2" s="208" t="s">
        <v>37</v>
      </c>
      <c r="B2" s="208"/>
      <c r="C2" s="2"/>
      <c r="D2" s="168"/>
      <c r="E2" s="52"/>
      <c r="F2" s="4"/>
    </row>
    <row r="3" spans="1:6" x14ac:dyDescent="0.3">
      <c r="A3" s="2"/>
      <c r="B3" s="2"/>
      <c r="C3" s="2"/>
    </row>
    <row r="4" spans="1:6" x14ac:dyDescent="0.3">
      <c r="A4" s="50" t="s">
        <v>23</v>
      </c>
      <c r="B4" s="48" t="s">
        <v>24</v>
      </c>
      <c r="C4" s="48" t="s">
        <v>709</v>
      </c>
      <c r="D4" s="51" t="s">
        <v>14</v>
      </c>
      <c r="E4" s="165" t="s">
        <v>25</v>
      </c>
    </row>
    <row r="5" spans="1:6" x14ac:dyDescent="0.3">
      <c r="A5" s="53">
        <v>45549</v>
      </c>
      <c r="B5" s="54">
        <v>0.41666666666666669</v>
      </c>
      <c r="C5" s="54" t="s">
        <v>2</v>
      </c>
      <c r="D5" s="46" t="s">
        <v>491</v>
      </c>
      <c r="E5" s="166"/>
    </row>
    <row r="6" spans="1:6" x14ac:dyDescent="0.3">
      <c r="A6" s="53">
        <v>45549</v>
      </c>
      <c r="B6" s="54">
        <v>0.41666666666666669</v>
      </c>
      <c r="C6" s="54" t="s">
        <v>2</v>
      </c>
      <c r="D6" s="46" t="s">
        <v>509</v>
      </c>
      <c r="E6" s="166" t="s">
        <v>106</v>
      </c>
    </row>
    <row r="7" spans="1:6" x14ac:dyDescent="0.3">
      <c r="A7" s="53">
        <v>45549</v>
      </c>
      <c r="B7" s="54">
        <v>0.41666666666666669</v>
      </c>
      <c r="C7" s="54" t="s">
        <v>2</v>
      </c>
      <c r="D7" s="46" t="s">
        <v>384</v>
      </c>
      <c r="E7" s="166" t="s">
        <v>508</v>
      </c>
    </row>
    <row r="8" spans="1:6" x14ac:dyDescent="0.3">
      <c r="A8" s="53">
        <v>45549</v>
      </c>
      <c r="B8" s="54">
        <v>0.41666666666666669</v>
      </c>
      <c r="C8" s="54" t="s">
        <v>2</v>
      </c>
      <c r="D8" s="46" t="s">
        <v>360</v>
      </c>
      <c r="E8" s="166" t="s">
        <v>112</v>
      </c>
    </row>
    <row r="9" spans="1:6" x14ac:dyDescent="0.3">
      <c r="A9" s="53">
        <v>45549</v>
      </c>
      <c r="B9" s="54">
        <v>0.41666666666666669</v>
      </c>
      <c r="C9" s="54" t="s">
        <v>2</v>
      </c>
      <c r="D9" s="46" t="s">
        <v>385</v>
      </c>
      <c r="E9" s="166" t="s">
        <v>107</v>
      </c>
    </row>
    <row r="10" spans="1:6" x14ac:dyDescent="0.3">
      <c r="A10" s="53">
        <v>45549</v>
      </c>
      <c r="B10" s="54">
        <v>0.41666666666666669</v>
      </c>
      <c r="C10" s="54" t="s">
        <v>2</v>
      </c>
      <c r="D10" s="46" t="s">
        <v>386</v>
      </c>
      <c r="E10" s="166" t="s">
        <v>108</v>
      </c>
    </row>
    <row r="11" spans="1:6" x14ac:dyDescent="0.3">
      <c r="A11" s="53">
        <v>45549</v>
      </c>
      <c r="B11" s="54">
        <v>0.41666666666666669</v>
      </c>
      <c r="C11" s="54" t="s">
        <v>2</v>
      </c>
      <c r="D11" s="46" t="s">
        <v>387</v>
      </c>
      <c r="E11" s="166" t="s">
        <v>109</v>
      </c>
    </row>
    <row r="12" spans="1:6" x14ac:dyDescent="0.3">
      <c r="A12" s="53">
        <v>45549</v>
      </c>
      <c r="B12" s="54">
        <v>0.41666666666666669</v>
      </c>
      <c r="C12" s="54" t="s">
        <v>2</v>
      </c>
      <c r="D12" s="46" t="s">
        <v>388</v>
      </c>
      <c r="E12" s="166" t="s">
        <v>199</v>
      </c>
    </row>
    <row r="13" spans="1:6" x14ac:dyDescent="0.3">
      <c r="A13" s="53">
        <v>45549</v>
      </c>
      <c r="B13" s="54">
        <v>0.41666666666666669</v>
      </c>
      <c r="C13" s="54" t="s">
        <v>2</v>
      </c>
      <c r="D13" s="46" t="s">
        <v>292</v>
      </c>
      <c r="E13" s="166" t="s">
        <v>103</v>
      </c>
    </row>
    <row r="14" spans="1:6" x14ac:dyDescent="0.3">
      <c r="A14" s="53"/>
      <c r="B14" s="54"/>
      <c r="C14" s="54"/>
      <c r="D14" s="46"/>
      <c r="E14" s="166"/>
    </row>
    <row r="15" spans="1:6" x14ac:dyDescent="0.3">
      <c r="A15" s="50" t="s">
        <v>23</v>
      </c>
      <c r="B15" s="48" t="s">
        <v>24</v>
      </c>
      <c r="C15" s="48" t="s">
        <v>709</v>
      </c>
      <c r="D15" s="51" t="s">
        <v>15</v>
      </c>
      <c r="E15" s="165" t="s">
        <v>25</v>
      </c>
    </row>
    <row r="16" spans="1:6" x14ac:dyDescent="0.3">
      <c r="A16" s="53">
        <v>45563</v>
      </c>
      <c r="B16" s="54">
        <v>0.41666666666666669</v>
      </c>
      <c r="C16" s="54" t="s">
        <v>2</v>
      </c>
      <c r="D16" s="46" t="s">
        <v>492</v>
      </c>
      <c r="E16" s="166"/>
    </row>
    <row r="17" spans="1:5" x14ac:dyDescent="0.3">
      <c r="A17" s="53">
        <v>45563</v>
      </c>
      <c r="B17" s="54">
        <v>0.41666666666666669</v>
      </c>
      <c r="C17" s="54" t="s">
        <v>2</v>
      </c>
      <c r="D17" s="46" t="s">
        <v>389</v>
      </c>
      <c r="E17" s="166" t="s">
        <v>373</v>
      </c>
    </row>
    <row r="18" spans="1:5" x14ac:dyDescent="0.3">
      <c r="A18" s="53">
        <v>45563</v>
      </c>
      <c r="B18" s="54">
        <v>0.41666666666666669</v>
      </c>
      <c r="C18" s="54" t="s">
        <v>2</v>
      </c>
      <c r="D18" s="46" t="s">
        <v>390</v>
      </c>
      <c r="E18" s="166" t="s">
        <v>104</v>
      </c>
    </row>
    <row r="19" spans="1:5" x14ac:dyDescent="0.3">
      <c r="A19" s="53">
        <v>45563</v>
      </c>
      <c r="B19" s="54">
        <v>0.41666666666666669</v>
      </c>
      <c r="C19" s="54" t="s">
        <v>2</v>
      </c>
      <c r="D19" s="46" t="s">
        <v>391</v>
      </c>
      <c r="E19" s="166" t="s">
        <v>372</v>
      </c>
    </row>
    <row r="20" spans="1:5" x14ac:dyDescent="0.3">
      <c r="A20" s="53">
        <v>45563</v>
      </c>
      <c r="B20" s="54">
        <v>0.41666666666666669</v>
      </c>
      <c r="C20" s="54" t="s">
        <v>2</v>
      </c>
      <c r="D20" s="46" t="s">
        <v>392</v>
      </c>
      <c r="E20" s="166" t="s">
        <v>195</v>
      </c>
    </row>
    <row r="21" spans="1:5" x14ac:dyDescent="0.3">
      <c r="A21" s="53">
        <v>45563</v>
      </c>
      <c r="B21" s="54">
        <v>0.41666666666666669</v>
      </c>
      <c r="C21" s="54" t="s">
        <v>2</v>
      </c>
      <c r="D21" s="46" t="s">
        <v>212</v>
      </c>
      <c r="E21" s="166" t="s">
        <v>110</v>
      </c>
    </row>
    <row r="22" spans="1:5" x14ac:dyDescent="0.3">
      <c r="A22" s="53">
        <v>45563</v>
      </c>
      <c r="B22" s="54">
        <v>0.41666666666666669</v>
      </c>
      <c r="C22" s="54" t="s">
        <v>2</v>
      </c>
      <c r="D22" s="46" t="s">
        <v>393</v>
      </c>
      <c r="E22" s="166" t="s">
        <v>105</v>
      </c>
    </row>
    <row r="23" spans="1:5" x14ac:dyDescent="0.3">
      <c r="A23" s="53">
        <v>45563</v>
      </c>
      <c r="B23" s="54">
        <v>0.41666666666666669</v>
      </c>
      <c r="C23" s="54" t="s">
        <v>2</v>
      </c>
      <c r="D23" s="46" t="s">
        <v>394</v>
      </c>
      <c r="E23" s="166" t="s">
        <v>106</v>
      </c>
    </row>
    <row r="24" spans="1:5" x14ac:dyDescent="0.3">
      <c r="A24" s="53">
        <v>45563</v>
      </c>
      <c r="B24" s="54">
        <v>0.41666666666666669</v>
      </c>
      <c r="C24" s="54" t="s">
        <v>2</v>
      </c>
      <c r="D24" s="46" t="s">
        <v>395</v>
      </c>
      <c r="E24" s="166" t="s">
        <v>194</v>
      </c>
    </row>
    <row r="25" spans="1:5" x14ac:dyDescent="0.3">
      <c r="A25" s="53"/>
      <c r="B25" s="54"/>
      <c r="C25" s="54"/>
      <c r="D25" s="46"/>
      <c r="E25" s="166"/>
    </row>
    <row r="26" spans="1:5" x14ac:dyDescent="0.3">
      <c r="A26" s="50" t="s">
        <v>23</v>
      </c>
      <c r="B26" s="48" t="s">
        <v>24</v>
      </c>
      <c r="C26" s="48" t="s">
        <v>709</v>
      </c>
      <c r="D26" s="51" t="s">
        <v>16</v>
      </c>
      <c r="E26" s="165" t="s">
        <v>25</v>
      </c>
    </row>
    <row r="27" spans="1:5" x14ac:dyDescent="0.3">
      <c r="A27" s="53">
        <v>45577</v>
      </c>
      <c r="B27" s="54">
        <v>0.41666666666666669</v>
      </c>
      <c r="C27" s="54" t="s">
        <v>2</v>
      </c>
      <c r="D27" s="46" t="s">
        <v>500</v>
      </c>
      <c r="E27" s="166"/>
    </row>
    <row r="28" spans="1:5" x14ac:dyDescent="0.3">
      <c r="A28" s="53">
        <v>45577</v>
      </c>
      <c r="B28" s="54">
        <v>0.41666666666666669</v>
      </c>
      <c r="C28" s="54" t="s">
        <v>2</v>
      </c>
      <c r="D28" s="46" t="s">
        <v>396</v>
      </c>
      <c r="E28" s="166" t="s">
        <v>508</v>
      </c>
    </row>
    <row r="29" spans="1:5" x14ac:dyDescent="0.3">
      <c r="A29" s="53">
        <v>45577</v>
      </c>
      <c r="B29" s="54">
        <v>0.41666666666666669</v>
      </c>
      <c r="C29" s="54" t="s">
        <v>2</v>
      </c>
      <c r="D29" s="46" t="s">
        <v>300</v>
      </c>
      <c r="E29" s="166" t="s">
        <v>112</v>
      </c>
    </row>
    <row r="30" spans="1:5" x14ac:dyDescent="0.3">
      <c r="A30" s="53">
        <v>45577</v>
      </c>
      <c r="B30" s="54">
        <v>0.41666666666666669</v>
      </c>
      <c r="C30" s="54" t="s">
        <v>2</v>
      </c>
      <c r="D30" s="46" t="s">
        <v>217</v>
      </c>
      <c r="E30" s="166" t="s">
        <v>107</v>
      </c>
    </row>
    <row r="31" spans="1:5" x14ac:dyDescent="0.3">
      <c r="A31" s="53">
        <v>45577</v>
      </c>
      <c r="B31" s="54">
        <v>0.41666666666666669</v>
      </c>
      <c r="C31" s="54" t="s">
        <v>2</v>
      </c>
      <c r="D31" s="46" t="s">
        <v>218</v>
      </c>
      <c r="E31" s="166" t="s">
        <v>108</v>
      </c>
    </row>
    <row r="32" spans="1:5" x14ac:dyDescent="0.3">
      <c r="A32" s="53">
        <v>45577</v>
      </c>
      <c r="B32" s="54">
        <v>0.41666666666666669</v>
      </c>
      <c r="C32" s="54" t="s">
        <v>2</v>
      </c>
      <c r="D32" s="46" t="s">
        <v>397</v>
      </c>
      <c r="E32" s="166" t="s">
        <v>109</v>
      </c>
    </row>
    <row r="33" spans="1:5" x14ac:dyDescent="0.3">
      <c r="A33" s="53">
        <v>45577</v>
      </c>
      <c r="B33" s="54">
        <v>0.41666666666666669</v>
      </c>
      <c r="C33" s="54" t="s">
        <v>2</v>
      </c>
      <c r="D33" s="46" t="s">
        <v>398</v>
      </c>
      <c r="E33" s="166" t="s">
        <v>199</v>
      </c>
    </row>
    <row r="34" spans="1:5" x14ac:dyDescent="0.3">
      <c r="A34" s="53">
        <v>45577</v>
      </c>
      <c r="B34" s="54">
        <v>0.41666666666666669</v>
      </c>
      <c r="C34" s="54" t="s">
        <v>2</v>
      </c>
      <c r="D34" s="46" t="s">
        <v>399</v>
      </c>
      <c r="E34" s="166" t="s">
        <v>103</v>
      </c>
    </row>
    <row r="35" spans="1:5" x14ac:dyDescent="0.3">
      <c r="A35" s="53">
        <v>45577</v>
      </c>
      <c r="B35" s="54">
        <v>0.41666666666666669</v>
      </c>
      <c r="C35" s="54" t="s">
        <v>2</v>
      </c>
      <c r="D35" s="46" t="s">
        <v>400</v>
      </c>
      <c r="E35" s="166" t="s">
        <v>197</v>
      </c>
    </row>
    <row r="36" spans="1:5" x14ac:dyDescent="0.3">
      <c r="A36" s="53"/>
      <c r="B36" s="54"/>
      <c r="C36" s="54"/>
      <c r="D36" s="46"/>
      <c r="E36" s="166"/>
    </row>
    <row r="37" spans="1:5" s="201" customFormat="1" x14ac:dyDescent="0.3">
      <c r="A37" s="157">
        <v>45584</v>
      </c>
      <c r="B37" s="200" t="s">
        <v>95</v>
      </c>
      <c r="C37" s="200" t="s">
        <v>2</v>
      </c>
      <c r="D37" s="156" t="s">
        <v>380</v>
      </c>
      <c r="E37" s="202" t="s">
        <v>95</v>
      </c>
    </row>
    <row r="38" spans="1:5" x14ac:dyDescent="0.3">
      <c r="A38" s="53"/>
      <c r="B38" s="54"/>
      <c r="C38" s="54"/>
      <c r="D38" s="46"/>
      <c r="E38" s="166"/>
    </row>
    <row r="39" spans="1:5" x14ac:dyDescent="0.3">
      <c r="A39" s="50" t="s">
        <v>23</v>
      </c>
      <c r="B39" s="48" t="s">
        <v>24</v>
      </c>
      <c r="C39" s="48" t="s">
        <v>709</v>
      </c>
      <c r="D39" s="51" t="s">
        <v>17</v>
      </c>
      <c r="E39" s="165" t="s">
        <v>25</v>
      </c>
    </row>
    <row r="40" spans="1:5" x14ac:dyDescent="0.3">
      <c r="A40" s="53">
        <v>45605</v>
      </c>
      <c r="B40" s="54">
        <v>0.41666666666666669</v>
      </c>
      <c r="C40" s="54" t="s">
        <v>2</v>
      </c>
      <c r="D40" s="46" t="s">
        <v>493</v>
      </c>
      <c r="E40" s="166"/>
    </row>
    <row r="41" spans="1:5" x14ac:dyDescent="0.3">
      <c r="A41" s="53">
        <v>45605</v>
      </c>
      <c r="B41" s="54">
        <v>0.41666666666666669</v>
      </c>
      <c r="C41" s="54" t="s">
        <v>2</v>
      </c>
      <c r="D41" s="46" t="s">
        <v>401</v>
      </c>
      <c r="E41" s="166" t="s">
        <v>104</v>
      </c>
    </row>
    <row r="42" spans="1:5" x14ac:dyDescent="0.3">
      <c r="A42" s="53">
        <v>45605</v>
      </c>
      <c r="B42" s="54">
        <v>0.41666666666666669</v>
      </c>
      <c r="C42" s="54" t="s">
        <v>2</v>
      </c>
      <c r="D42" s="46" t="s">
        <v>402</v>
      </c>
      <c r="E42" s="166" t="s">
        <v>372</v>
      </c>
    </row>
    <row r="43" spans="1:5" x14ac:dyDescent="0.3">
      <c r="A43" s="53">
        <v>45605</v>
      </c>
      <c r="B43" s="54">
        <v>0.41666666666666669</v>
      </c>
      <c r="C43" s="54" t="s">
        <v>2</v>
      </c>
      <c r="D43" s="46" t="s">
        <v>403</v>
      </c>
      <c r="E43" s="166" t="s">
        <v>195</v>
      </c>
    </row>
    <row r="44" spans="1:5" x14ac:dyDescent="0.3">
      <c r="A44" s="53">
        <v>45605</v>
      </c>
      <c r="B44" s="54">
        <v>0.41666666666666669</v>
      </c>
      <c r="C44" s="54" t="s">
        <v>2</v>
      </c>
      <c r="D44" s="46" t="s">
        <v>404</v>
      </c>
      <c r="E44" s="166" t="s">
        <v>110</v>
      </c>
    </row>
    <row r="45" spans="1:5" x14ac:dyDescent="0.3">
      <c r="A45" s="53">
        <v>45605</v>
      </c>
      <c r="B45" s="54">
        <v>0.41666666666666669</v>
      </c>
      <c r="C45" s="54" t="s">
        <v>2</v>
      </c>
      <c r="D45" s="46" t="s">
        <v>224</v>
      </c>
      <c r="E45" s="166" t="s">
        <v>105</v>
      </c>
    </row>
    <row r="46" spans="1:5" x14ac:dyDescent="0.3">
      <c r="A46" s="53">
        <v>45605</v>
      </c>
      <c r="B46" s="54">
        <v>0.41666666666666669</v>
      </c>
      <c r="C46" s="54" t="s">
        <v>2</v>
      </c>
      <c r="D46" s="46" t="s">
        <v>405</v>
      </c>
      <c r="E46" s="166" t="s">
        <v>106</v>
      </c>
    </row>
    <row r="47" spans="1:5" x14ac:dyDescent="0.3">
      <c r="A47" s="53">
        <v>45605</v>
      </c>
      <c r="B47" s="54">
        <v>0.41666666666666669</v>
      </c>
      <c r="C47" s="54" t="s">
        <v>2</v>
      </c>
      <c r="D47" s="46" t="s">
        <v>214</v>
      </c>
      <c r="E47" s="166" t="s">
        <v>194</v>
      </c>
    </row>
    <row r="48" spans="1:5" x14ac:dyDescent="0.3">
      <c r="A48" s="53">
        <v>45605</v>
      </c>
      <c r="B48" s="54">
        <v>0.41666666666666669</v>
      </c>
      <c r="C48" s="54" t="s">
        <v>2</v>
      </c>
      <c r="D48" s="46" t="s">
        <v>406</v>
      </c>
      <c r="E48" s="166" t="s">
        <v>39</v>
      </c>
    </row>
    <row r="49" spans="1:5" x14ac:dyDescent="0.3">
      <c r="A49" s="53"/>
      <c r="B49" s="54"/>
      <c r="C49" s="54"/>
      <c r="D49" s="46"/>
      <c r="E49" s="166"/>
    </row>
    <row r="50" spans="1:5" x14ac:dyDescent="0.3">
      <c r="A50" s="50" t="s">
        <v>23</v>
      </c>
      <c r="B50" s="48" t="s">
        <v>24</v>
      </c>
      <c r="C50" s="48" t="s">
        <v>709</v>
      </c>
      <c r="D50" s="51" t="s">
        <v>18</v>
      </c>
      <c r="E50" s="165" t="s">
        <v>25</v>
      </c>
    </row>
    <row r="51" spans="1:5" x14ac:dyDescent="0.3">
      <c r="A51" s="53">
        <v>45619</v>
      </c>
      <c r="B51" s="54">
        <v>0.41666666666666669</v>
      </c>
      <c r="C51" s="54" t="s">
        <v>2</v>
      </c>
      <c r="D51" s="46" t="s">
        <v>501</v>
      </c>
      <c r="E51" s="166"/>
    </row>
    <row r="52" spans="1:5" x14ac:dyDescent="0.3">
      <c r="A52" s="53">
        <v>45619</v>
      </c>
      <c r="B52" s="54">
        <v>0.41666666666666669</v>
      </c>
      <c r="C52" s="54" t="s">
        <v>2</v>
      </c>
      <c r="D52" s="46" t="s">
        <v>407</v>
      </c>
      <c r="E52" s="166" t="s">
        <v>112</v>
      </c>
    </row>
    <row r="53" spans="1:5" x14ac:dyDescent="0.3">
      <c r="A53" s="53">
        <v>45619</v>
      </c>
      <c r="B53" s="54">
        <v>0.41666666666666669</v>
      </c>
      <c r="C53" s="54" t="s">
        <v>2</v>
      </c>
      <c r="D53" s="46" t="s">
        <v>408</v>
      </c>
      <c r="E53" s="166" t="s">
        <v>107</v>
      </c>
    </row>
    <row r="54" spans="1:5" x14ac:dyDescent="0.3">
      <c r="A54" s="53">
        <v>45619</v>
      </c>
      <c r="B54" s="54">
        <v>0.41666666666666669</v>
      </c>
      <c r="C54" s="54" t="s">
        <v>2</v>
      </c>
      <c r="D54" s="46" t="s">
        <v>409</v>
      </c>
      <c r="E54" s="166" t="s">
        <v>108</v>
      </c>
    </row>
    <row r="55" spans="1:5" x14ac:dyDescent="0.3">
      <c r="A55" s="53">
        <v>45619</v>
      </c>
      <c r="B55" s="54">
        <v>0.41666666666666669</v>
      </c>
      <c r="C55" s="54" t="s">
        <v>2</v>
      </c>
      <c r="D55" s="46" t="s">
        <v>314</v>
      </c>
      <c r="E55" s="166" t="s">
        <v>109</v>
      </c>
    </row>
    <row r="56" spans="1:5" x14ac:dyDescent="0.3">
      <c r="A56" s="53">
        <v>45619</v>
      </c>
      <c r="B56" s="54">
        <v>0.41666666666666669</v>
      </c>
      <c r="C56" s="54" t="s">
        <v>2</v>
      </c>
      <c r="D56" s="46" t="s">
        <v>410</v>
      </c>
      <c r="E56" s="166" t="s">
        <v>199</v>
      </c>
    </row>
    <row r="57" spans="1:5" x14ac:dyDescent="0.3">
      <c r="A57" s="53">
        <v>45619</v>
      </c>
      <c r="B57" s="54">
        <v>0.41666666666666669</v>
      </c>
      <c r="C57" s="54" t="s">
        <v>2</v>
      </c>
      <c r="D57" s="46" t="s">
        <v>411</v>
      </c>
      <c r="E57" s="166" t="s">
        <v>103</v>
      </c>
    </row>
    <row r="58" spans="1:5" x14ac:dyDescent="0.3">
      <c r="A58" s="53">
        <v>45619</v>
      </c>
      <c r="B58" s="54">
        <v>0.41666666666666669</v>
      </c>
      <c r="C58" s="54" t="s">
        <v>2</v>
      </c>
      <c r="D58" s="46" t="s">
        <v>412</v>
      </c>
      <c r="E58" s="166" t="s">
        <v>197</v>
      </c>
    </row>
    <row r="59" spans="1:5" x14ac:dyDescent="0.3">
      <c r="A59" s="53">
        <v>45619</v>
      </c>
      <c r="B59" s="54">
        <v>0.41666666666666669</v>
      </c>
      <c r="C59" s="54" t="s">
        <v>2</v>
      </c>
      <c r="D59" s="46" t="s">
        <v>413</v>
      </c>
      <c r="E59" s="166" t="s">
        <v>374</v>
      </c>
    </row>
    <row r="60" spans="1:5" x14ac:dyDescent="0.3">
      <c r="A60" s="53"/>
      <c r="B60" s="54"/>
      <c r="C60" s="54"/>
      <c r="D60" s="46"/>
      <c r="E60" s="166"/>
    </row>
    <row r="61" spans="1:5" x14ac:dyDescent="0.3">
      <c r="A61" s="50" t="s">
        <v>23</v>
      </c>
      <c r="B61" s="48" t="s">
        <v>24</v>
      </c>
      <c r="C61" s="48" t="s">
        <v>709</v>
      </c>
      <c r="D61" s="51" t="s">
        <v>19</v>
      </c>
      <c r="E61" s="165" t="s">
        <v>25</v>
      </c>
    </row>
    <row r="62" spans="1:5" x14ac:dyDescent="0.3">
      <c r="A62" s="53">
        <v>45633</v>
      </c>
      <c r="B62" s="54">
        <v>0.41666666666666669</v>
      </c>
      <c r="C62" s="54" t="s">
        <v>2</v>
      </c>
      <c r="D62" s="46" t="s">
        <v>494</v>
      </c>
      <c r="E62" s="166"/>
    </row>
    <row r="63" spans="1:5" x14ac:dyDescent="0.3">
      <c r="A63" s="53">
        <v>45633</v>
      </c>
      <c r="B63" s="54">
        <v>0.41666666666666669</v>
      </c>
      <c r="C63" s="54" t="s">
        <v>2</v>
      </c>
      <c r="D63" s="46" t="s">
        <v>414</v>
      </c>
      <c r="E63" s="166" t="s">
        <v>372</v>
      </c>
    </row>
    <row r="64" spans="1:5" x14ac:dyDescent="0.3">
      <c r="A64" s="53">
        <v>45633</v>
      </c>
      <c r="B64" s="54">
        <v>0.41666666666666669</v>
      </c>
      <c r="C64" s="54" t="s">
        <v>2</v>
      </c>
      <c r="D64" s="46" t="s">
        <v>415</v>
      </c>
      <c r="E64" s="166" t="s">
        <v>195</v>
      </c>
    </row>
    <row r="65" spans="1:5" x14ac:dyDescent="0.3">
      <c r="A65" s="53">
        <v>45633</v>
      </c>
      <c r="B65" s="54">
        <v>0.41666666666666669</v>
      </c>
      <c r="C65" s="54" t="s">
        <v>2</v>
      </c>
      <c r="D65" s="46" t="s">
        <v>307</v>
      </c>
      <c r="E65" s="166" t="s">
        <v>110</v>
      </c>
    </row>
    <row r="66" spans="1:5" x14ac:dyDescent="0.3">
      <c r="A66" s="53">
        <v>45633</v>
      </c>
      <c r="B66" s="54">
        <v>0.41666666666666669</v>
      </c>
      <c r="C66" s="54" t="s">
        <v>2</v>
      </c>
      <c r="D66" s="46" t="s">
        <v>416</v>
      </c>
      <c r="E66" s="166" t="s">
        <v>105</v>
      </c>
    </row>
    <row r="67" spans="1:5" x14ac:dyDescent="0.3">
      <c r="A67" s="53">
        <v>45633</v>
      </c>
      <c r="B67" s="54">
        <v>0.41666666666666669</v>
      </c>
      <c r="C67" s="54" t="s">
        <v>2</v>
      </c>
      <c r="D67" s="46" t="s">
        <v>417</v>
      </c>
      <c r="E67" s="166" t="s">
        <v>106</v>
      </c>
    </row>
    <row r="68" spans="1:5" x14ac:dyDescent="0.3">
      <c r="A68" s="53">
        <v>45633</v>
      </c>
      <c r="B68" s="54">
        <v>0.41666666666666669</v>
      </c>
      <c r="C68" s="54" t="s">
        <v>2</v>
      </c>
      <c r="D68" s="46" t="s">
        <v>418</v>
      </c>
      <c r="E68" s="166" t="s">
        <v>194</v>
      </c>
    </row>
    <row r="69" spans="1:5" x14ac:dyDescent="0.3">
      <c r="A69" s="53">
        <v>45633</v>
      </c>
      <c r="B69" s="54">
        <v>0.41666666666666669</v>
      </c>
      <c r="C69" s="54" t="s">
        <v>2</v>
      </c>
      <c r="D69" s="46" t="s">
        <v>310</v>
      </c>
      <c r="E69" s="166" t="s">
        <v>39</v>
      </c>
    </row>
    <row r="70" spans="1:5" x14ac:dyDescent="0.3">
      <c r="A70" s="53">
        <v>45633</v>
      </c>
      <c r="B70" s="54">
        <v>0.41666666666666669</v>
      </c>
      <c r="C70" s="54" t="s">
        <v>2</v>
      </c>
      <c r="D70" s="46" t="s">
        <v>510</v>
      </c>
      <c r="E70" s="166" t="s">
        <v>112</v>
      </c>
    </row>
    <row r="71" spans="1:5" x14ac:dyDescent="0.3">
      <c r="A71" s="53"/>
      <c r="B71" s="54"/>
      <c r="C71" s="54"/>
      <c r="D71" s="46"/>
      <c r="E71" s="166"/>
    </row>
    <row r="72" spans="1:5" x14ac:dyDescent="0.3">
      <c r="A72" s="50" t="s">
        <v>23</v>
      </c>
      <c r="B72" s="48" t="s">
        <v>24</v>
      </c>
      <c r="C72" s="48" t="s">
        <v>709</v>
      </c>
      <c r="D72" s="51" t="s">
        <v>20</v>
      </c>
      <c r="E72" s="165" t="s">
        <v>25</v>
      </c>
    </row>
    <row r="73" spans="1:5" x14ac:dyDescent="0.3">
      <c r="A73" s="53">
        <v>45647</v>
      </c>
      <c r="B73" s="54">
        <v>0.41666666666666669</v>
      </c>
      <c r="C73" s="54" t="s">
        <v>2</v>
      </c>
      <c r="D73" s="46" t="s">
        <v>502</v>
      </c>
      <c r="E73" s="166"/>
    </row>
    <row r="74" spans="1:5" x14ac:dyDescent="0.3">
      <c r="A74" s="53">
        <v>45647</v>
      </c>
      <c r="B74" s="54">
        <v>0.41666666666666669</v>
      </c>
      <c r="C74" s="54" t="s">
        <v>2</v>
      </c>
      <c r="D74" s="46" t="s">
        <v>419</v>
      </c>
      <c r="E74" s="166" t="s">
        <v>107</v>
      </c>
    </row>
    <row r="75" spans="1:5" x14ac:dyDescent="0.3">
      <c r="A75" s="53">
        <v>45647</v>
      </c>
      <c r="B75" s="54">
        <v>0.41666666666666669</v>
      </c>
      <c r="C75" s="54" t="s">
        <v>2</v>
      </c>
      <c r="D75" s="46" t="s">
        <v>420</v>
      </c>
      <c r="E75" s="166" t="s">
        <v>108</v>
      </c>
    </row>
    <row r="76" spans="1:5" x14ac:dyDescent="0.3">
      <c r="A76" s="53">
        <v>45647</v>
      </c>
      <c r="B76" s="54">
        <v>0.41666666666666669</v>
      </c>
      <c r="C76" s="54" t="s">
        <v>2</v>
      </c>
      <c r="D76" s="46" t="s">
        <v>421</v>
      </c>
      <c r="E76" s="166" t="s">
        <v>109</v>
      </c>
    </row>
    <row r="77" spans="1:5" x14ac:dyDescent="0.3">
      <c r="A77" s="53">
        <v>45647</v>
      </c>
      <c r="B77" s="54">
        <v>0.41666666666666669</v>
      </c>
      <c r="C77" s="54" t="s">
        <v>2</v>
      </c>
      <c r="D77" s="46" t="s">
        <v>422</v>
      </c>
      <c r="E77" s="166" t="s">
        <v>199</v>
      </c>
    </row>
    <row r="78" spans="1:5" x14ac:dyDescent="0.3">
      <c r="A78" s="53">
        <v>45647</v>
      </c>
      <c r="B78" s="54">
        <v>0.41666666666666669</v>
      </c>
      <c r="C78" s="54" t="s">
        <v>2</v>
      </c>
      <c r="D78" s="46" t="s">
        <v>423</v>
      </c>
      <c r="E78" s="166" t="s">
        <v>103</v>
      </c>
    </row>
    <row r="79" spans="1:5" customFormat="1" x14ac:dyDescent="0.3">
      <c r="A79" s="53">
        <v>45647</v>
      </c>
      <c r="B79" s="54">
        <v>0.41666666666666669</v>
      </c>
      <c r="C79" s="54" t="s">
        <v>2</v>
      </c>
      <c r="D79" s="46" t="s">
        <v>245</v>
      </c>
      <c r="E79" s="166" t="s">
        <v>197</v>
      </c>
    </row>
    <row r="80" spans="1:5" x14ac:dyDescent="0.3">
      <c r="A80" s="53">
        <v>45647</v>
      </c>
      <c r="B80" s="54">
        <v>0.41666666666666669</v>
      </c>
      <c r="C80" s="54" t="s">
        <v>2</v>
      </c>
      <c r="D80" s="46" t="s">
        <v>424</v>
      </c>
      <c r="E80" s="166" t="s">
        <v>373</v>
      </c>
    </row>
    <row r="81" spans="1:5" x14ac:dyDescent="0.3">
      <c r="A81" s="53">
        <v>45647</v>
      </c>
      <c r="B81" s="54">
        <v>0.41666666666666669</v>
      </c>
      <c r="C81" s="54" t="s">
        <v>2</v>
      </c>
      <c r="D81" s="46" t="s">
        <v>425</v>
      </c>
      <c r="E81" s="166" t="s">
        <v>104</v>
      </c>
    </row>
    <row r="82" spans="1:5" x14ac:dyDescent="0.3">
      <c r="A82" s="53"/>
      <c r="B82" s="54"/>
      <c r="C82" s="54"/>
      <c r="D82" s="46"/>
      <c r="E82" s="166"/>
    </row>
    <row r="83" spans="1:5" x14ac:dyDescent="0.3">
      <c r="A83" s="50" t="s">
        <v>23</v>
      </c>
      <c r="B83" s="48" t="s">
        <v>24</v>
      </c>
      <c r="C83" s="48" t="s">
        <v>709</v>
      </c>
      <c r="D83" s="51" t="s">
        <v>21</v>
      </c>
      <c r="E83" s="165" t="s">
        <v>25</v>
      </c>
    </row>
    <row r="84" spans="1:5" x14ac:dyDescent="0.3">
      <c r="A84" s="53">
        <v>45668</v>
      </c>
      <c r="B84" s="54">
        <v>0.41666666666666669</v>
      </c>
      <c r="C84" s="54" t="s">
        <v>2</v>
      </c>
      <c r="D84" s="46" t="s">
        <v>495</v>
      </c>
      <c r="E84" s="166"/>
    </row>
    <row r="85" spans="1:5" x14ac:dyDescent="0.3">
      <c r="A85" s="53">
        <v>45668</v>
      </c>
      <c r="B85" s="54">
        <v>0.41666666666666669</v>
      </c>
      <c r="C85" s="54" t="s">
        <v>2</v>
      </c>
      <c r="D85" s="46" t="s">
        <v>426</v>
      </c>
      <c r="E85" s="166" t="s">
        <v>195</v>
      </c>
    </row>
    <row r="86" spans="1:5" x14ac:dyDescent="0.3">
      <c r="A86" s="53">
        <v>45668</v>
      </c>
      <c r="B86" s="54">
        <v>0.41666666666666669</v>
      </c>
      <c r="C86" s="54" t="s">
        <v>2</v>
      </c>
      <c r="D86" s="46" t="s">
        <v>427</v>
      </c>
      <c r="E86" s="166" t="s">
        <v>110</v>
      </c>
    </row>
    <row r="87" spans="1:5" x14ac:dyDescent="0.3">
      <c r="A87" s="53">
        <v>45668</v>
      </c>
      <c r="B87" s="54">
        <v>0.41666666666666669</v>
      </c>
      <c r="C87" s="54" t="s">
        <v>2</v>
      </c>
      <c r="D87" s="46" t="s">
        <v>249</v>
      </c>
      <c r="E87" s="166" t="s">
        <v>105</v>
      </c>
    </row>
    <row r="88" spans="1:5" x14ac:dyDescent="0.3">
      <c r="A88" s="53">
        <v>45668</v>
      </c>
      <c r="B88" s="54">
        <v>0.41666666666666669</v>
      </c>
      <c r="C88" s="54" t="s">
        <v>2</v>
      </c>
      <c r="D88" s="46" t="s">
        <v>428</v>
      </c>
      <c r="E88" s="166" t="s">
        <v>106</v>
      </c>
    </row>
    <row r="89" spans="1:5" x14ac:dyDescent="0.3">
      <c r="A89" s="53">
        <v>45668</v>
      </c>
      <c r="B89" s="54">
        <v>0.41666666666666669</v>
      </c>
      <c r="C89" s="54" t="s">
        <v>2</v>
      </c>
      <c r="D89" s="46" t="s">
        <v>429</v>
      </c>
      <c r="E89" s="166" t="s">
        <v>194</v>
      </c>
    </row>
    <row r="90" spans="1:5" x14ac:dyDescent="0.3">
      <c r="A90" s="53">
        <v>45668</v>
      </c>
      <c r="B90" s="54">
        <v>0.41666666666666669</v>
      </c>
      <c r="C90" s="54" t="s">
        <v>2</v>
      </c>
      <c r="D90" s="46" t="s">
        <v>511</v>
      </c>
      <c r="E90" s="166" t="s">
        <v>109</v>
      </c>
    </row>
    <row r="91" spans="1:5" x14ac:dyDescent="0.3">
      <c r="A91" s="53">
        <v>45668</v>
      </c>
      <c r="B91" s="54">
        <v>0.41666666666666669</v>
      </c>
      <c r="C91" s="54" t="s">
        <v>2</v>
      </c>
      <c r="D91" s="46" t="s">
        <v>430</v>
      </c>
      <c r="E91" s="166" t="s">
        <v>508</v>
      </c>
    </row>
    <row r="92" spans="1:5" x14ac:dyDescent="0.3">
      <c r="A92" s="53">
        <v>45668</v>
      </c>
      <c r="B92" s="54">
        <v>0.41666666666666669</v>
      </c>
      <c r="C92" s="54" t="s">
        <v>2</v>
      </c>
      <c r="D92" s="46" t="s">
        <v>431</v>
      </c>
      <c r="E92" s="166" t="s">
        <v>112</v>
      </c>
    </row>
    <row r="93" spans="1:5" x14ac:dyDescent="0.3">
      <c r="A93" s="53"/>
      <c r="B93" s="54"/>
      <c r="C93" s="54"/>
      <c r="D93" s="46"/>
      <c r="E93" s="166"/>
    </row>
    <row r="94" spans="1:5" x14ac:dyDescent="0.3">
      <c r="A94" s="50" t="s">
        <v>23</v>
      </c>
      <c r="B94" s="48" t="s">
        <v>24</v>
      </c>
      <c r="C94" s="48" t="s">
        <v>709</v>
      </c>
      <c r="D94" s="51" t="s">
        <v>22</v>
      </c>
      <c r="E94" s="165" t="s">
        <v>25</v>
      </c>
    </row>
    <row r="95" spans="1:5" x14ac:dyDescent="0.3">
      <c r="A95" s="53">
        <v>45682</v>
      </c>
      <c r="B95" s="54">
        <v>0.41666666666666669</v>
      </c>
      <c r="C95" s="54" t="s">
        <v>2</v>
      </c>
      <c r="D95" s="46" t="s">
        <v>503</v>
      </c>
      <c r="E95" s="166"/>
    </row>
    <row r="96" spans="1:5" x14ac:dyDescent="0.3">
      <c r="A96" s="53">
        <v>45682</v>
      </c>
      <c r="B96" s="54">
        <v>0.41666666666666669</v>
      </c>
      <c r="C96" s="54" t="s">
        <v>2</v>
      </c>
      <c r="D96" s="46" t="s">
        <v>432</v>
      </c>
      <c r="E96" s="166" t="s">
        <v>108</v>
      </c>
    </row>
    <row r="97" spans="1:5" x14ac:dyDescent="0.3">
      <c r="A97" s="53">
        <v>45682</v>
      </c>
      <c r="B97" s="54">
        <v>0.41666666666666669</v>
      </c>
      <c r="C97" s="54" t="s">
        <v>2</v>
      </c>
      <c r="D97" s="46" t="s">
        <v>433</v>
      </c>
      <c r="E97" s="166" t="s">
        <v>109</v>
      </c>
    </row>
    <row r="98" spans="1:5" x14ac:dyDescent="0.3">
      <c r="A98" s="53">
        <v>45682</v>
      </c>
      <c r="B98" s="54">
        <v>0.41666666666666669</v>
      </c>
      <c r="C98" s="54" t="s">
        <v>2</v>
      </c>
      <c r="D98" s="46" t="s">
        <v>434</v>
      </c>
      <c r="E98" s="166" t="s">
        <v>199</v>
      </c>
    </row>
    <row r="99" spans="1:5" x14ac:dyDescent="0.3">
      <c r="A99" s="53">
        <v>45682</v>
      </c>
      <c r="B99" s="54">
        <v>0.41666666666666669</v>
      </c>
      <c r="C99" s="54" t="s">
        <v>2</v>
      </c>
      <c r="D99" s="46" t="s">
        <v>435</v>
      </c>
      <c r="E99" s="166" t="s">
        <v>103</v>
      </c>
    </row>
    <row r="100" spans="1:5" x14ac:dyDescent="0.3">
      <c r="A100" s="53">
        <v>45682</v>
      </c>
      <c r="B100" s="54">
        <v>0.41666666666666669</v>
      </c>
      <c r="C100" s="54" t="s">
        <v>2</v>
      </c>
      <c r="D100" s="46" t="s">
        <v>436</v>
      </c>
      <c r="E100" s="166" t="s">
        <v>197</v>
      </c>
    </row>
    <row r="101" spans="1:5" x14ac:dyDescent="0.3">
      <c r="A101" s="53">
        <v>45682</v>
      </c>
      <c r="B101" s="54">
        <v>0.41666666666666669</v>
      </c>
      <c r="C101" s="54" t="s">
        <v>2</v>
      </c>
      <c r="D101" s="46" t="s">
        <v>437</v>
      </c>
      <c r="E101" s="166" t="s">
        <v>374</v>
      </c>
    </row>
    <row r="102" spans="1:5" x14ac:dyDescent="0.3">
      <c r="A102" s="53">
        <v>45682</v>
      </c>
      <c r="B102" s="54">
        <v>0.41666666666666669</v>
      </c>
      <c r="C102" s="54" t="s">
        <v>2</v>
      </c>
      <c r="D102" s="46" t="s">
        <v>438</v>
      </c>
      <c r="E102" s="166" t="s">
        <v>104</v>
      </c>
    </row>
    <row r="103" spans="1:5" x14ac:dyDescent="0.3">
      <c r="A103" s="53">
        <v>45682</v>
      </c>
      <c r="B103" s="54">
        <v>0.41666666666666669</v>
      </c>
      <c r="C103" s="54" t="s">
        <v>2</v>
      </c>
      <c r="D103" s="46" t="s">
        <v>439</v>
      </c>
      <c r="E103" s="166" t="s">
        <v>372</v>
      </c>
    </row>
    <row r="104" spans="1:5" x14ac:dyDescent="0.3">
      <c r="A104" s="53"/>
      <c r="B104" s="54"/>
      <c r="C104" s="54"/>
      <c r="D104" s="46"/>
      <c r="E104" s="166"/>
    </row>
    <row r="105" spans="1:5" x14ac:dyDescent="0.3">
      <c r="A105" s="50" t="s">
        <v>23</v>
      </c>
      <c r="B105" s="48" t="s">
        <v>24</v>
      </c>
      <c r="C105" s="48" t="s">
        <v>709</v>
      </c>
      <c r="D105" s="51" t="s">
        <v>26</v>
      </c>
      <c r="E105" s="165" t="s">
        <v>25</v>
      </c>
    </row>
    <row r="106" spans="1:5" x14ac:dyDescent="0.3">
      <c r="A106" s="53">
        <v>45696</v>
      </c>
      <c r="B106" s="54">
        <v>0.41666666666666669</v>
      </c>
      <c r="C106" s="54" t="s">
        <v>2</v>
      </c>
      <c r="D106" s="46" t="s">
        <v>496</v>
      </c>
      <c r="E106" s="166"/>
    </row>
    <row r="107" spans="1:5" x14ac:dyDescent="0.3">
      <c r="A107" s="53">
        <v>45696</v>
      </c>
      <c r="B107" s="54">
        <v>0.41666666666666669</v>
      </c>
      <c r="C107" s="54" t="s">
        <v>2</v>
      </c>
      <c r="D107" s="46" t="s">
        <v>440</v>
      </c>
      <c r="E107" s="166" t="s">
        <v>110</v>
      </c>
    </row>
    <row r="108" spans="1:5" x14ac:dyDescent="0.3">
      <c r="A108" s="53">
        <v>45696</v>
      </c>
      <c r="B108" s="54">
        <v>0.41666666666666669</v>
      </c>
      <c r="C108" s="54" t="s">
        <v>2</v>
      </c>
      <c r="D108" s="46" t="s">
        <v>441</v>
      </c>
      <c r="E108" s="166" t="s">
        <v>105</v>
      </c>
    </row>
    <row r="109" spans="1:5" x14ac:dyDescent="0.3">
      <c r="A109" s="53">
        <v>45696</v>
      </c>
      <c r="B109" s="54">
        <v>0.41666666666666669</v>
      </c>
      <c r="C109" s="54" t="s">
        <v>2</v>
      </c>
      <c r="D109" s="46" t="s">
        <v>442</v>
      </c>
      <c r="E109" s="166" t="s">
        <v>106</v>
      </c>
    </row>
    <row r="110" spans="1:5" x14ac:dyDescent="0.3">
      <c r="A110" s="53">
        <v>45696</v>
      </c>
      <c r="B110" s="54">
        <v>0.41666666666666669</v>
      </c>
      <c r="C110" s="54" t="s">
        <v>2</v>
      </c>
      <c r="D110" s="46" t="s">
        <v>443</v>
      </c>
      <c r="E110" s="166" t="s">
        <v>194</v>
      </c>
    </row>
    <row r="111" spans="1:5" x14ac:dyDescent="0.3">
      <c r="A111" s="53">
        <v>45696</v>
      </c>
      <c r="B111" s="54">
        <v>0.41666666666666669</v>
      </c>
      <c r="C111" s="54" t="s">
        <v>2</v>
      </c>
      <c r="D111" s="46" t="s">
        <v>444</v>
      </c>
      <c r="E111" s="166" t="s">
        <v>39</v>
      </c>
    </row>
    <row r="112" spans="1:5" x14ac:dyDescent="0.3">
      <c r="A112" s="53">
        <v>45696</v>
      </c>
      <c r="B112" s="54">
        <v>0.41666666666666669</v>
      </c>
      <c r="C112" s="54" t="s">
        <v>2</v>
      </c>
      <c r="D112" s="46" t="s">
        <v>512</v>
      </c>
      <c r="E112" s="166" t="s">
        <v>199</v>
      </c>
    </row>
    <row r="113" spans="1:5" x14ac:dyDescent="0.3">
      <c r="A113" s="53">
        <v>45696</v>
      </c>
      <c r="B113" s="54">
        <v>0.41666666666666669</v>
      </c>
      <c r="C113" s="54" t="s">
        <v>2</v>
      </c>
      <c r="D113" s="46" t="s">
        <v>445</v>
      </c>
      <c r="E113" s="166" t="s">
        <v>112</v>
      </c>
    </row>
    <row r="114" spans="1:5" x14ac:dyDescent="0.3">
      <c r="A114" s="53">
        <v>45696</v>
      </c>
      <c r="B114" s="54">
        <v>0.41666666666666669</v>
      </c>
      <c r="C114" s="54" t="s">
        <v>2</v>
      </c>
      <c r="D114" s="46" t="s">
        <v>253</v>
      </c>
      <c r="E114" s="166" t="s">
        <v>107</v>
      </c>
    </row>
    <row r="115" spans="1:5" x14ac:dyDescent="0.3">
      <c r="A115" s="53"/>
      <c r="B115" s="54"/>
      <c r="C115" s="54"/>
      <c r="D115" s="46"/>
      <c r="E115" s="166"/>
    </row>
    <row r="116" spans="1:5" x14ac:dyDescent="0.3">
      <c r="A116" s="50" t="s">
        <v>23</v>
      </c>
      <c r="B116" s="48" t="s">
        <v>24</v>
      </c>
      <c r="C116" s="48" t="s">
        <v>709</v>
      </c>
      <c r="D116" s="51" t="s">
        <v>27</v>
      </c>
      <c r="E116" s="165" t="s">
        <v>25</v>
      </c>
    </row>
    <row r="117" spans="1:5" x14ac:dyDescent="0.3">
      <c r="A117" s="53">
        <v>45710</v>
      </c>
      <c r="B117" s="54">
        <v>0.41666666666666669</v>
      </c>
      <c r="C117" s="54" t="s">
        <v>2</v>
      </c>
      <c r="D117" s="46" t="s">
        <v>504</v>
      </c>
      <c r="E117" s="166"/>
    </row>
    <row r="118" spans="1:5" x14ac:dyDescent="0.3">
      <c r="A118" s="53">
        <v>45710</v>
      </c>
      <c r="B118" s="54">
        <v>0.41666666666666669</v>
      </c>
      <c r="C118" s="54" t="s">
        <v>2</v>
      </c>
      <c r="D118" s="46" t="s">
        <v>338</v>
      </c>
      <c r="E118" s="166" t="s">
        <v>109</v>
      </c>
    </row>
    <row r="119" spans="1:5" x14ac:dyDescent="0.3">
      <c r="A119" s="53">
        <v>45710</v>
      </c>
      <c r="B119" s="54">
        <v>0.41666666666666669</v>
      </c>
      <c r="C119" s="54" t="s">
        <v>2</v>
      </c>
      <c r="D119" s="46" t="s">
        <v>446</v>
      </c>
      <c r="E119" s="166" t="s">
        <v>199</v>
      </c>
    </row>
    <row r="120" spans="1:5" x14ac:dyDescent="0.3">
      <c r="A120" s="53">
        <v>45710</v>
      </c>
      <c r="B120" s="54">
        <v>0.41666666666666669</v>
      </c>
      <c r="C120" s="54" t="s">
        <v>2</v>
      </c>
      <c r="D120" s="46" t="s">
        <v>447</v>
      </c>
      <c r="E120" s="166" t="s">
        <v>103</v>
      </c>
    </row>
    <row r="121" spans="1:5" x14ac:dyDescent="0.3">
      <c r="A121" s="53">
        <v>45710</v>
      </c>
      <c r="B121" s="54">
        <v>0.41666666666666669</v>
      </c>
      <c r="C121" s="54" t="s">
        <v>2</v>
      </c>
      <c r="D121" s="46" t="s">
        <v>448</v>
      </c>
      <c r="E121" s="166" t="s">
        <v>197</v>
      </c>
    </row>
    <row r="122" spans="1:5" x14ac:dyDescent="0.3">
      <c r="A122" s="53">
        <v>45710</v>
      </c>
      <c r="B122" s="54">
        <v>0.41666666666666669</v>
      </c>
      <c r="C122" s="54" t="s">
        <v>2</v>
      </c>
      <c r="D122" s="46" t="s">
        <v>449</v>
      </c>
      <c r="E122" s="166" t="s">
        <v>373</v>
      </c>
    </row>
    <row r="123" spans="1:5" x14ac:dyDescent="0.3">
      <c r="A123" s="53">
        <v>45710</v>
      </c>
      <c r="B123" s="54">
        <v>0.41666666666666669</v>
      </c>
      <c r="C123" s="54" t="s">
        <v>2</v>
      </c>
      <c r="D123" s="46" t="s">
        <v>450</v>
      </c>
      <c r="E123" s="166" t="s">
        <v>104</v>
      </c>
    </row>
    <row r="124" spans="1:5" x14ac:dyDescent="0.3">
      <c r="A124" s="53">
        <v>45710</v>
      </c>
      <c r="B124" s="54">
        <v>0.41666666666666669</v>
      </c>
      <c r="C124" s="54" t="s">
        <v>2</v>
      </c>
      <c r="D124" s="46" t="s">
        <v>451</v>
      </c>
      <c r="E124" s="166" t="s">
        <v>372</v>
      </c>
    </row>
    <row r="125" spans="1:5" x14ac:dyDescent="0.3">
      <c r="A125" s="53">
        <v>45710</v>
      </c>
      <c r="B125" s="54">
        <v>0.41666666666666669</v>
      </c>
      <c r="C125" s="54" t="s">
        <v>2</v>
      </c>
      <c r="D125" s="46" t="s">
        <v>452</v>
      </c>
      <c r="E125" s="166" t="s">
        <v>195</v>
      </c>
    </row>
    <row r="126" spans="1:5" x14ac:dyDescent="0.3">
      <c r="A126" s="53"/>
      <c r="B126" s="54"/>
      <c r="C126" s="54"/>
      <c r="D126" s="46"/>
      <c r="E126" s="166"/>
    </row>
    <row r="127" spans="1:5" s="201" customFormat="1" x14ac:dyDescent="0.3">
      <c r="A127" s="157">
        <v>45724</v>
      </c>
      <c r="B127" s="200" t="s">
        <v>95</v>
      </c>
      <c r="C127" s="200" t="s">
        <v>2</v>
      </c>
      <c r="D127" s="156" t="s">
        <v>379</v>
      </c>
      <c r="E127" s="202" t="s">
        <v>95</v>
      </c>
    </row>
    <row r="128" spans="1:5" x14ac:dyDescent="0.3">
      <c r="A128" s="53"/>
      <c r="B128" s="54"/>
      <c r="C128" s="54"/>
      <c r="D128" s="46"/>
      <c r="E128" s="166"/>
    </row>
    <row r="129" spans="1:5" x14ac:dyDescent="0.3">
      <c r="A129" s="50" t="s">
        <v>23</v>
      </c>
      <c r="B129" s="48" t="s">
        <v>24</v>
      </c>
      <c r="C129" s="48" t="s">
        <v>709</v>
      </c>
      <c r="D129" s="51" t="s">
        <v>201</v>
      </c>
      <c r="E129" s="165" t="s">
        <v>25</v>
      </c>
    </row>
    <row r="130" spans="1:5" x14ac:dyDescent="0.3">
      <c r="A130" s="53">
        <v>45731</v>
      </c>
      <c r="B130" s="54">
        <v>0.41666666666666669</v>
      </c>
      <c r="C130" s="54" t="s">
        <v>2</v>
      </c>
      <c r="D130" s="46" t="s">
        <v>497</v>
      </c>
      <c r="E130" s="166"/>
    </row>
    <row r="131" spans="1:5" x14ac:dyDescent="0.3">
      <c r="A131" s="53">
        <v>45731</v>
      </c>
      <c r="B131" s="54">
        <v>0.41666666666666669</v>
      </c>
      <c r="C131" s="54" t="s">
        <v>2</v>
      </c>
      <c r="D131" s="46" t="s">
        <v>453</v>
      </c>
      <c r="E131" s="166" t="s">
        <v>105</v>
      </c>
    </row>
    <row r="132" spans="1:5" x14ac:dyDescent="0.3">
      <c r="A132" s="53">
        <v>45731</v>
      </c>
      <c r="B132" s="54">
        <v>0.41666666666666669</v>
      </c>
      <c r="C132" s="54" t="s">
        <v>2</v>
      </c>
      <c r="D132" s="46" t="s">
        <v>454</v>
      </c>
      <c r="E132" s="166" t="s">
        <v>106</v>
      </c>
    </row>
    <row r="133" spans="1:5" x14ac:dyDescent="0.3">
      <c r="A133" s="53">
        <v>45731</v>
      </c>
      <c r="B133" s="54">
        <v>0.41666666666666669</v>
      </c>
      <c r="C133" s="54" t="s">
        <v>2</v>
      </c>
      <c r="D133" s="46" t="s">
        <v>455</v>
      </c>
      <c r="E133" s="166" t="s">
        <v>194</v>
      </c>
    </row>
    <row r="134" spans="1:5" x14ac:dyDescent="0.3">
      <c r="A134" s="53">
        <v>45731</v>
      </c>
      <c r="B134" s="54">
        <v>0.41666666666666669</v>
      </c>
      <c r="C134" s="54" t="s">
        <v>2</v>
      </c>
      <c r="D134" s="46" t="s">
        <v>513</v>
      </c>
      <c r="E134" s="166" t="s">
        <v>374</v>
      </c>
    </row>
    <row r="135" spans="1:5" x14ac:dyDescent="0.3">
      <c r="A135" s="53">
        <v>45731</v>
      </c>
      <c r="B135" s="54">
        <v>0.41666666666666669</v>
      </c>
      <c r="C135" s="54" t="s">
        <v>2</v>
      </c>
      <c r="D135" s="46" t="s">
        <v>456</v>
      </c>
      <c r="E135" s="166" t="s">
        <v>508</v>
      </c>
    </row>
    <row r="136" spans="1:5" x14ac:dyDescent="0.3">
      <c r="A136" s="53">
        <v>45731</v>
      </c>
      <c r="B136" s="54">
        <v>0.41666666666666669</v>
      </c>
      <c r="C136" s="54" t="s">
        <v>2</v>
      </c>
      <c r="D136" s="46" t="s">
        <v>334</v>
      </c>
      <c r="E136" s="166" t="s">
        <v>112</v>
      </c>
    </row>
    <row r="137" spans="1:5" x14ac:dyDescent="0.3">
      <c r="A137" s="53">
        <v>45731</v>
      </c>
      <c r="B137" s="54">
        <v>0.41666666666666669</v>
      </c>
      <c r="C137" s="54" t="s">
        <v>2</v>
      </c>
      <c r="D137" s="46" t="s">
        <v>457</v>
      </c>
      <c r="E137" s="166" t="s">
        <v>107</v>
      </c>
    </row>
    <row r="138" spans="1:5" x14ac:dyDescent="0.3">
      <c r="A138" s="53">
        <v>45731</v>
      </c>
      <c r="B138" s="54">
        <v>0.41666666666666669</v>
      </c>
      <c r="C138" s="54" t="s">
        <v>2</v>
      </c>
      <c r="D138" s="46" t="s">
        <v>458</v>
      </c>
      <c r="E138" s="166" t="s">
        <v>108</v>
      </c>
    </row>
    <row r="139" spans="1:5" x14ac:dyDescent="0.3">
      <c r="A139" s="53"/>
      <c r="B139" s="54"/>
      <c r="C139" s="54"/>
      <c r="D139" s="46"/>
      <c r="E139" s="166"/>
    </row>
    <row r="140" spans="1:5" x14ac:dyDescent="0.3">
      <c r="A140" s="50" t="s">
        <v>23</v>
      </c>
      <c r="B140" s="48" t="s">
        <v>24</v>
      </c>
      <c r="C140" s="48" t="s">
        <v>709</v>
      </c>
      <c r="D140" s="51" t="s">
        <v>202</v>
      </c>
      <c r="E140" s="165" t="s">
        <v>25</v>
      </c>
    </row>
    <row r="141" spans="1:5" x14ac:dyDescent="0.3">
      <c r="A141" s="53">
        <v>45745</v>
      </c>
      <c r="B141" s="54">
        <v>0.41666666666666669</v>
      </c>
      <c r="C141" s="54" t="s">
        <v>2</v>
      </c>
      <c r="D141" s="46" t="s">
        <v>505</v>
      </c>
      <c r="E141" s="166"/>
    </row>
    <row r="142" spans="1:5" x14ac:dyDescent="0.3">
      <c r="A142" s="53">
        <v>45745</v>
      </c>
      <c r="B142" s="54">
        <v>0.41666666666666669</v>
      </c>
      <c r="C142" s="54" t="s">
        <v>2</v>
      </c>
      <c r="D142" s="46" t="s">
        <v>459</v>
      </c>
      <c r="E142" s="166" t="s">
        <v>199</v>
      </c>
    </row>
    <row r="143" spans="1:5" x14ac:dyDescent="0.3">
      <c r="A143" s="53">
        <v>45745</v>
      </c>
      <c r="B143" s="54">
        <v>0.41666666666666669</v>
      </c>
      <c r="C143" s="54" t="s">
        <v>2</v>
      </c>
      <c r="D143" s="46" t="s">
        <v>460</v>
      </c>
      <c r="E143" s="166" t="s">
        <v>103</v>
      </c>
    </row>
    <row r="144" spans="1:5" x14ac:dyDescent="0.3">
      <c r="A144" s="53">
        <v>45745</v>
      </c>
      <c r="B144" s="54">
        <v>0.41666666666666669</v>
      </c>
      <c r="C144" s="54" t="s">
        <v>2</v>
      </c>
      <c r="D144" s="46" t="s">
        <v>340</v>
      </c>
      <c r="E144" s="166" t="s">
        <v>197</v>
      </c>
    </row>
    <row r="145" spans="1:5" x14ac:dyDescent="0.3">
      <c r="A145" s="53">
        <v>45745</v>
      </c>
      <c r="B145" s="54">
        <v>0.41666666666666669</v>
      </c>
      <c r="C145" s="54" t="s">
        <v>2</v>
      </c>
      <c r="D145" s="46" t="s">
        <v>461</v>
      </c>
      <c r="E145" s="166" t="s">
        <v>374</v>
      </c>
    </row>
    <row r="146" spans="1:5" x14ac:dyDescent="0.3">
      <c r="A146" s="53">
        <v>45745</v>
      </c>
      <c r="B146" s="54">
        <v>0.41666666666666669</v>
      </c>
      <c r="C146" s="54" t="s">
        <v>2</v>
      </c>
      <c r="D146" s="46" t="s">
        <v>462</v>
      </c>
      <c r="E146" s="166" t="s">
        <v>104</v>
      </c>
    </row>
    <row r="147" spans="1:5" x14ac:dyDescent="0.3">
      <c r="A147" s="53">
        <v>45745</v>
      </c>
      <c r="B147" s="54">
        <v>0.41666666666666669</v>
      </c>
      <c r="C147" s="54" t="s">
        <v>2</v>
      </c>
      <c r="D147" s="46" t="s">
        <v>463</v>
      </c>
      <c r="E147" s="166" t="s">
        <v>372</v>
      </c>
    </row>
    <row r="148" spans="1:5" x14ac:dyDescent="0.3">
      <c r="A148" s="53">
        <v>45745</v>
      </c>
      <c r="B148" s="54">
        <v>0.41666666666666669</v>
      </c>
      <c r="C148" s="54" t="s">
        <v>2</v>
      </c>
      <c r="D148" s="46" t="s">
        <v>464</v>
      </c>
      <c r="E148" s="166" t="s">
        <v>195</v>
      </c>
    </row>
    <row r="149" spans="1:5" x14ac:dyDescent="0.3">
      <c r="A149" s="53">
        <v>45745</v>
      </c>
      <c r="B149" s="54">
        <v>0.41666666666666669</v>
      </c>
      <c r="C149" s="54" t="s">
        <v>2</v>
      </c>
      <c r="D149" s="46" t="s">
        <v>272</v>
      </c>
      <c r="E149" s="166" t="s">
        <v>110</v>
      </c>
    </row>
    <row r="150" spans="1:5" x14ac:dyDescent="0.3">
      <c r="A150" s="53"/>
      <c r="B150" s="54"/>
      <c r="C150" s="54"/>
      <c r="D150" s="46"/>
      <c r="E150" s="166"/>
    </row>
    <row r="151" spans="1:5" x14ac:dyDescent="0.3">
      <c r="A151" s="50" t="s">
        <v>23</v>
      </c>
      <c r="B151" s="48" t="s">
        <v>24</v>
      </c>
      <c r="C151" s="48" t="s">
        <v>709</v>
      </c>
      <c r="D151" s="51" t="s">
        <v>375</v>
      </c>
      <c r="E151" s="165" t="s">
        <v>25</v>
      </c>
    </row>
    <row r="152" spans="1:5" x14ac:dyDescent="0.3">
      <c r="A152" s="53">
        <v>45759</v>
      </c>
      <c r="B152" s="54">
        <v>0.41666666666666669</v>
      </c>
      <c r="C152" s="54" t="s">
        <v>2</v>
      </c>
      <c r="D152" s="46" t="s">
        <v>498</v>
      </c>
      <c r="E152" s="166"/>
    </row>
    <row r="153" spans="1:5" x14ac:dyDescent="0.3">
      <c r="A153" s="53">
        <v>45759</v>
      </c>
      <c r="B153" s="54">
        <v>0.41666666666666669</v>
      </c>
      <c r="C153" s="54" t="s">
        <v>2</v>
      </c>
      <c r="D153" s="46" t="s">
        <v>330</v>
      </c>
      <c r="E153" s="166" t="s">
        <v>106</v>
      </c>
    </row>
    <row r="154" spans="1:5" x14ac:dyDescent="0.3">
      <c r="A154" s="53">
        <v>45759</v>
      </c>
      <c r="B154" s="54">
        <v>0.41666666666666669</v>
      </c>
      <c r="C154" s="54" t="s">
        <v>2</v>
      </c>
      <c r="D154" s="46" t="s">
        <v>465</v>
      </c>
      <c r="E154" s="166" t="s">
        <v>194</v>
      </c>
    </row>
    <row r="155" spans="1:5" x14ac:dyDescent="0.3">
      <c r="A155" s="53">
        <v>45759</v>
      </c>
      <c r="B155" s="54">
        <v>0.41666666666666669</v>
      </c>
      <c r="C155" s="54" t="s">
        <v>2</v>
      </c>
      <c r="D155" s="46" t="s">
        <v>466</v>
      </c>
      <c r="E155" s="166" t="s">
        <v>39</v>
      </c>
    </row>
    <row r="156" spans="1:5" x14ac:dyDescent="0.3">
      <c r="A156" s="53">
        <v>45759</v>
      </c>
      <c r="B156" s="54">
        <v>0.41666666666666669</v>
      </c>
      <c r="C156" s="54" t="s">
        <v>2</v>
      </c>
      <c r="D156" s="46" t="s">
        <v>514</v>
      </c>
      <c r="E156" s="166" t="s">
        <v>104</v>
      </c>
    </row>
    <row r="157" spans="1:5" x14ac:dyDescent="0.3">
      <c r="A157" s="53">
        <v>45759</v>
      </c>
      <c r="B157" s="54">
        <v>0.41666666666666669</v>
      </c>
      <c r="C157" s="54" t="s">
        <v>2</v>
      </c>
      <c r="D157" s="46" t="s">
        <v>467</v>
      </c>
      <c r="E157" s="166" t="s">
        <v>112</v>
      </c>
    </row>
    <row r="158" spans="1:5" x14ac:dyDescent="0.3">
      <c r="A158" s="53">
        <v>45759</v>
      </c>
      <c r="B158" s="54">
        <v>0.41666666666666669</v>
      </c>
      <c r="C158" s="54" t="s">
        <v>2</v>
      </c>
      <c r="D158" s="46" t="s">
        <v>277</v>
      </c>
      <c r="E158" s="166" t="s">
        <v>107</v>
      </c>
    </row>
    <row r="159" spans="1:5" x14ac:dyDescent="0.3">
      <c r="A159" s="53">
        <v>45759</v>
      </c>
      <c r="B159" s="54">
        <v>0.41666666666666669</v>
      </c>
      <c r="C159" s="54" t="s">
        <v>2</v>
      </c>
      <c r="D159" s="46" t="s">
        <v>468</v>
      </c>
      <c r="E159" s="166" t="s">
        <v>108</v>
      </c>
    </row>
    <row r="160" spans="1:5" x14ac:dyDescent="0.3">
      <c r="A160" s="53">
        <v>45759</v>
      </c>
      <c r="B160" s="54">
        <v>0.41666666666666669</v>
      </c>
      <c r="C160" s="54" t="s">
        <v>2</v>
      </c>
      <c r="D160" s="46" t="s">
        <v>469</v>
      </c>
      <c r="E160" s="166" t="s">
        <v>109</v>
      </c>
    </row>
    <row r="161" spans="1:5" x14ac:dyDescent="0.3">
      <c r="A161" s="53"/>
      <c r="B161" s="67"/>
      <c r="C161" s="67"/>
      <c r="D161" s="47"/>
      <c r="E161" s="203"/>
    </row>
    <row r="162" spans="1:5" x14ac:dyDescent="0.3">
      <c r="A162" s="50" t="s">
        <v>23</v>
      </c>
      <c r="B162" s="48" t="s">
        <v>24</v>
      </c>
      <c r="C162" s="48" t="s">
        <v>709</v>
      </c>
      <c r="D162" s="51" t="s">
        <v>376</v>
      </c>
      <c r="E162" s="165" t="s">
        <v>25</v>
      </c>
    </row>
    <row r="163" spans="1:5" x14ac:dyDescent="0.3">
      <c r="A163" s="53">
        <v>45773</v>
      </c>
      <c r="B163" s="54">
        <v>0.41666666666666669</v>
      </c>
      <c r="C163" s="54" t="s">
        <v>2</v>
      </c>
      <c r="D163" s="46" t="s">
        <v>506</v>
      </c>
      <c r="E163" s="166"/>
    </row>
    <row r="164" spans="1:5" x14ac:dyDescent="0.3">
      <c r="A164" s="53">
        <v>45773</v>
      </c>
      <c r="B164" s="54">
        <v>0.41666666666666669</v>
      </c>
      <c r="C164" s="54" t="s">
        <v>2</v>
      </c>
      <c r="D164" s="46" t="s">
        <v>470</v>
      </c>
      <c r="E164" s="166" t="s">
        <v>103</v>
      </c>
    </row>
    <row r="165" spans="1:5" x14ac:dyDescent="0.3">
      <c r="A165" s="53">
        <v>45773</v>
      </c>
      <c r="B165" s="54">
        <v>0.41666666666666669</v>
      </c>
      <c r="C165" s="54" t="s">
        <v>2</v>
      </c>
      <c r="D165" s="46" t="s">
        <v>282</v>
      </c>
      <c r="E165" s="166" t="s">
        <v>197</v>
      </c>
    </row>
    <row r="166" spans="1:5" x14ac:dyDescent="0.3">
      <c r="A166" s="53">
        <v>45773</v>
      </c>
      <c r="B166" s="54">
        <v>0.41666666666666669</v>
      </c>
      <c r="C166" s="54" t="s">
        <v>2</v>
      </c>
      <c r="D166" s="46" t="s">
        <v>471</v>
      </c>
      <c r="E166" s="166" t="s">
        <v>373</v>
      </c>
    </row>
    <row r="167" spans="1:5" x14ac:dyDescent="0.3">
      <c r="A167" s="53">
        <v>45773</v>
      </c>
      <c r="B167" s="54">
        <v>0.41666666666666669</v>
      </c>
      <c r="C167" s="54" t="s">
        <v>2</v>
      </c>
      <c r="D167" s="46" t="s">
        <v>472</v>
      </c>
      <c r="E167" s="166" t="s">
        <v>104</v>
      </c>
    </row>
    <row r="168" spans="1:5" x14ac:dyDescent="0.3">
      <c r="A168" s="53">
        <v>45773</v>
      </c>
      <c r="B168" s="54">
        <v>0.41666666666666669</v>
      </c>
      <c r="C168" s="54" t="s">
        <v>2</v>
      </c>
      <c r="D168" s="46" t="s">
        <v>473</v>
      </c>
      <c r="E168" s="166" t="s">
        <v>372</v>
      </c>
    </row>
    <row r="169" spans="1:5" x14ac:dyDescent="0.3">
      <c r="A169" s="53">
        <v>45773</v>
      </c>
      <c r="B169" s="54">
        <v>0.41666666666666669</v>
      </c>
      <c r="C169" s="54" t="s">
        <v>2</v>
      </c>
      <c r="D169" s="46" t="s">
        <v>474</v>
      </c>
      <c r="E169" s="166" t="s">
        <v>195</v>
      </c>
    </row>
    <row r="170" spans="1:5" x14ac:dyDescent="0.3">
      <c r="A170" s="53">
        <v>45773</v>
      </c>
      <c r="B170" s="54">
        <v>0.41666666666666669</v>
      </c>
      <c r="C170" s="54" t="s">
        <v>2</v>
      </c>
      <c r="D170" s="46" t="s">
        <v>475</v>
      </c>
      <c r="E170" s="166" t="s">
        <v>110</v>
      </c>
    </row>
    <row r="171" spans="1:5" x14ac:dyDescent="0.3">
      <c r="A171" s="53">
        <v>45773</v>
      </c>
      <c r="B171" s="54">
        <v>0.41666666666666669</v>
      </c>
      <c r="C171" s="54" t="s">
        <v>2</v>
      </c>
      <c r="D171" s="46" t="s">
        <v>476</v>
      </c>
      <c r="E171" s="166" t="s">
        <v>105</v>
      </c>
    </row>
    <row r="172" spans="1:5" x14ac:dyDescent="0.3">
      <c r="A172" s="53"/>
      <c r="B172" s="67"/>
      <c r="C172" s="67"/>
      <c r="D172" s="47"/>
      <c r="E172" s="203"/>
    </row>
    <row r="173" spans="1:5" x14ac:dyDescent="0.3">
      <c r="A173" s="50" t="s">
        <v>23</v>
      </c>
      <c r="B173" s="48" t="s">
        <v>24</v>
      </c>
      <c r="C173" s="48" t="s">
        <v>709</v>
      </c>
      <c r="D173" s="51" t="s">
        <v>377</v>
      </c>
      <c r="E173" s="165" t="s">
        <v>25</v>
      </c>
    </row>
    <row r="174" spans="1:5" x14ac:dyDescent="0.3">
      <c r="A174" s="53">
        <v>45787</v>
      </c>
      <c r="B174" s="54">
        <v>0.41666666666666669</v>
      </c>
      <c r="C174" s="54" t="s">
        <v>2</v>
      </c>
      <c r="D174" s="46" t="s">
        <v>499</v>
      </c>
      <c r="E174" s="166"/>
    </row>
    <row r="175" spans="1:5" x14ac:dyDescent="0.3">
      <c r="A175" s="53">
        <v>45787</v>
      </c>
      <c r="B175" s="54">
        <v>0.41666666666666669</v>
      </c>
      <c r="C175" s="54" t="s">
        <v>2</v>
      </c>
      <c r="D175" s="46" t="s">
        <v>477</v>
      </c>
      <c r="E175" s="166" t="s">
        <v>194</v>
      </c>
    </row>
    <row r="176" spans="1:5" x14ac:dyDescent="0.3">
      <c r="A176" s="53">
        <v>45787</v>
      </c>
      <c r="B176" s="54">
        <v>0.41666666666666669</v>
      </c>
      <c r="C176" s="54" t="s">
        <v>2</v>
      </c>
      <c r="D176" s="46" t="s">
        <v>356</v>
      </c>
      <c r="E176" s="166" t="s">
        <v>110</v>
      </c>
    </row>
    <row r="177" spans="1:5" x14ac:dyDescent="0.3">
      <c r="A177" s="53">
        <v>45787</v>
      </c>
      <c r="B177" s="54">
        <v>0.41666666666666669</v>
      </c>
      <c r="C177" s="54" t="s">
        <v>2</v>
      </c>
      <c r="D177" s="46" t="s">
        <v>478</v>
      </c>
      <c r="E177" s="166" t="s">
        <v>508</v>
      </c>
    </row>
    <row r="178" spans="1:5" x14ac:dyDescent="0.3">
      <c r="A178" s="53">
        <v>45787</v>
      </c>
      <c r="B178" s="54">
        <v>0.41666666666666669</v>
      </c>
      <c r="C178" s="54" t="s">
        <v>2</v>
      </c>
      <c r="D178" s="46" t="s">
        <v>479</v>
      </c>
      <c r="E178" s="166" t="s">
        <v>112</v>
      </c>
    </row>
    <row r="179" spans="1:5" x14ac:dyDescent="0.3">
      <c r="A179" s="53">
        <v>45787</v>
      </c>
      <c r="B179" s="54">
        <v>0.41666666666666669</v>
      </c>
      <c r="C179" s="54" t="s">
        <v>2</v>
      </c>
      <c r="D179" s="46" t="s">
        <v>480</v>
      </c>
      <c r="E179" s="166" t="s">
        <v>107</v>
      </c>
    </row>
    <row r="180" spans="1:5" x14ac:dyDescent="0.3">
      <c r="A180" s="53">
        <v>45787</v>
      </c>
      <c r="B180" s="54">
        <v>0.41666666666666669</v>
      </c>
      <c r="C180" s="54" t="s">
        <v>2</v>
      </c>
      <c r="D180" s="46" t="s">
        <v>481</v>
      </c>
      <c r="E180" s="166" t="s">
        <v>108</v>
      </c>
    </row>
    <row r="181" spans="1:5" x14ac:dyDescent="0.3">
      <c r="A181" s="53">
        <v>45787</v>
      </c>
      <c r="B181" s="54">
        <v>0.41666666666666669</v>
      </c>
      <c r="C181" s="54" t="s">
        <v>2</v>
      </c>
      <c r="D181" s="46" t="s">
        <v>482</v>
      </c>
      <c r="E181" s="166" t="s">
        <v>109</v>
      </c>
    </row>
    <row r="182" spans="1:5" x14ac:dyDescent="0.3">
      <c r="A182" s="53">
        <v>45787</v>
      </c>
      <c r="B182" s="54">
        <v>0.41666666666666669</v>
      </c>
      <c r="C182" s="54" t="s">
        <v>2</v>
      </c>
      <c r="D182" s="46" t="s">
        <v>483</v>
      </c>
      <c r="E182" s="166" t="s">
        <v>199</v>
      </c>
    </row>
    <row r="183" spans="1:5" x14ac:dyDescent="0.3">
      <c r="A183" s="53"/>
      <c r="B183" s="67"/>
      <c r="C183" s="67"/>
      <c r="D183" s="47"/>
      <c r="E183" s="203"/>
    </row>
    <row r="184" spans="1:5" s="201" customFormat="1" x14ac:dyDescent="0.3">
      <c r="A184" s="159">
        <v>45794</v>
      </c>
      <c r="B184" s="39" t="s">
        <v>95</v>
      </c>
      <c r="C184" s="39" t="s">
        <v>2</v>
      </c>
      <c r="D184" s="162" t="s">
        <v>710</v>
      </c>
      <c r="E184" s="204" t="s">
        <v>54</v>
      </c>
    </row>
    <row r="185" spans="1:5" x14ac:dyDescent="0.3">
      <c r="A185" s="53"/>
      <c r="B185" s="67"/>
      <c r="C185" s="67"/>
      <c r="D185" s="47"/>
      <c r="E185" s="203"/>
    </row>
    <row r="186" spans="1:5" x14ac:dyDescent="0.3">
      <c r="A186" s="50" t="s">
        <v>23</v>
      </c>
      <c r="B186" s="48" t="s">
        <v>24</v>
      </c>
      <c r="C186" s="48" t="s">
        <v>709</v>
      </c>
      <c r="D186" s="51" t="s">
        <v>378</v>
      </c>
      <c r="E186" s="165" t="s">
        <v>25</v>
      </c>
    </row>
    <row r="187" spans="1:5" x14ac:dyDescent="0.3">
      <c r="A187" s="53">
        <v>45808</v>
      </c>
      <c r="B187" s="54">
        <v>0.41666666666666669</v>
      </c>
      <c r="C187" s="54" t="s">
        <v>2</v>
      </c>
      <c r="D187" s="46" t="s">
        <v>507</v>
      </c>
      <c r="E187" s="166"/>
    </row>
    <row r="188" spans="1:5" x14ac:dyDescent="0.3">
      <c r="A188" s="53">
        <v>45808</v>
      </c>
      <c r="B188" s="54">
        <v>0.41666666666666669</v>
      </c>
      <c r="C188" s="54" t="s">
        <v>2</v>
      </c>
      <c r="D188" s="46" t="s">
        <v>484</v>
      </c>
      <c r="E188" s="166" t="s">
        <v>197</v>
      </c>
    </row>
    <row r="189" spans="1:5" x14ac:dyDescent="0.3">
      <c r="A189" s="53">
        <v>45808</v>
      </c>
      <c r="B189" s="54">
        <v>0.41666666666666669</v>
      </c>
      <c r="C189" s="54" t="s">
        <v>2</v>
      </c>
      <c r="D189" s="46" t="s">
        <v>485</v>
      </c>
      <c r="E189" s="166" t="s">
        <v>374</v>
      </c>
    </row>
    <row r="190" spans="1:5" x14ac:dyDescent="0.3">
      <c r="A190" s="53">
        <v>45808</v>
      </c>
      <c r="B190" s="54">
        <v>0.41666666666666669</v>
      </c>
      <c r="C190" s="54" t="s">
        <v>2</v>
      </c>
      <c r="D190" s="46" t="s">
        <v>486</v>
      </c>
      <c r="E190" s="166" t="s">
        <v>104</v>
      </c>
    </row>
    <row r="191" spans="1:5" x14ac:dyDescent="0.3">
      <c r="A191" s="53">
        <v>45808</v>
      </c>
      <c r="B191" s="54">
        <v>0.41666666666666669</v>
      </c>
      <c r="C191" s="54" t="s">
        <v>2</v>
      </c>
      <c r="D191" s="46" t="s">
        <v>487</v>
      </c>
      <c r="E191" s="166" t="s">
        <v>372</v>
      </c>
    </row>
    <row r="192" spans="1:5" x14ac:dyDescent="0.3">
      <c r="A192" s="53">
        <v>45808</v>
      </c>
      <c r="B192" s="54">
        <v>0.41666666666666669</v>
      </c>
      <c r="C192" s="54" t="s">
        <v>2</v>
      </c>
      <c r="D192" s="46" t="s">
        <v>488</v>
      </c>
      <c r="E192" s="166" t="s">
        <v>195</v>
      </c>
    </row>
    <row r="193" spans="1:5" x14ac:dyDescent="0.3">
      <c r="A193" s="53">
        <v>45808</v>
      </c>
      <c r="B193" s="54">
        <v>0.41666666666666669</v>
      </c>
      <c r="C193" s="54" t="s">
        <v>2</v>
      </c>
      <c r="D193" s="46" t="s">
        <v>489</v>
      </c>
      <c r="E193" s="166" t="s">
        <v>110</v>
      </c>
    </row>
    <row r="194" spans="1:5" x14ac:dyDescent="0.3">
      <c r="A194" s="53">
        <v>45808</v>
      </c>
      <c r="B194" s="54">
        <v>0.41666666666666669</v>
      </c>
      <c r="C194" s="54" t="s">
        <v>2</v>
      </c>
      <c r="D194" s="46" t="s">
        <v>371</v>
      </c>
      <c r="E194" s="166" t="s">
        <v>105</v>
      </c>
    </row>
    <row r="195" spans="1:5" x14ac:dyDescent="0.3">
      <c r="A195" s="53">
        <v>45808</v>
      </c>
      <c r="B195" s="54">
        <v>0.41666666666666669</v>
      </c>
      <c r="C195" s="54" t="s">
        <v>2</v>
      </c>
      <c r="D195" s="46" t="s">
        <v>490</v>
      </c>
      <c r="E195" s="166" t="s">
        <v>106</v>
      </c>
    </row>
  </sheetData>
  <sheetProtection sheet="1" objects="1" scenarios="1" formatCells="0" formatColumns="0"/>
  <mergeCells count="2">
    <mergeCell ref="A1:E1"/>
    <mergeCell ref="A2:B2"/>
  </mergeCells>
  <conditionalFormatting sqref="A5:A14 A16:A25 A27:A38 A40:A49 A51:A60 A62:A71 A73:A82 A84:A93 A95:A104 A106:A115 A117:A128 A130:A139 A141:A150 A152:A160">
    <cfRule type="timePeriod" dxfId="3" priority="4" timePeriod="lastWeek">
      <formula>AND(TODAY()-ROUNDDOWN(A5,0)&gt;=(WEEKDAY(TODAY())),TODAY()-ROUNDDOWN(A5,0)&lt;(WEEKDAY(TODAY())+7))</formula>
    </cfRule>
  </conditionalFormatting>
  <conditionalFormatting sqref="A163:A171">
    <cfRule type="timePeriod" dxfId="2" priority="3" timePeriod="lastWeek">
      <formula>AND(TODAY()-ROUNDDOWN(A163,0)&gt;=(WEEKDAY(TODAY())),TODAY()-ROUNDDOWN(A163,0)&lt;(WEEKDAY(TODAY())+7))</formula>
    </cfRule>
  </conditionalFormatting>
  <conditionalFormatting sqref="A174:A182">
    <cfRule type="timePeriod" dxfId="1" priority="2" timePeriod="lastWeek">
      <formula>AND(TODAY()-ROUNDDOWN(A174,0)&gt;=(WEEKDAY(TODAY())),TODAY()-ROUNDDOWN(A174,0)&lt;(WEEKDAY(TODAY())+7))</formula>
    </cfRule>
  </conditionalFormatting>
  <conditionalFormatting sqref="A187:A195">
    <cfRule type="timePeriod" dxfId="0" priority="1" timePeriod="lastWeek">
      <formula>AND(TODAY()-ROUNDDOWN(A187,0)&gt;=(WEEKDAY(TODAY())),TODAY()-ROUNDDOWN(A187,0)&lt;(WEEKDAY(TODAY())+7))</formula>
    </cfRule>
  </conditionalFormatting>
  <hyperlinks>
    <hyperlink ref="A2" location="Home!A1" display="Home" xr:uid="{97EEEBE1-59FA-4E77-A51B-8B0005DA3C09}"/>
  </hyperlink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rowBreaks count="3" manualBreakCount="3">
    <brk id="60" max="5" man="1"/>
    <brk id="115" max="5" man="1"/>
    <brk id="185" max="5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44DFB4-2D48-436F-8693-2F063BD33578}">
          <x14:formula1>
            <xm:f>'U9 Teams'!$D$4:$D$21</xm:f>
          </x14:formula1>
          <xm:sqref>E36 E126 E104 E93 E82 E38 E71 E60 E49 E128 E14 E25 E139 E150 E115</xm:sqref>
        </x14:dataValidation>
        <x14:dataValidation type="list" allowBlank="1" showInputMessage="1" showErrorMessage="1" xr:uid="{BF2FD8E2-BF99-460E-AEBF-D15C70BA4491}">
          <x14:formula1>
            <xm:f>'U9 Teams'!$D$4:$D$22</xm:f>
          </x14:formula1>
          <xm:sqref>E5:E13 E16:E24 E27:E35 E40:E48 E51:E59 E62:E70 E73:E81 E84:E92 E95:E103 E117:E125 E130:E138 E141:E149 E152:E160 E163:E171 E174:E182 E187:E195 E106:E114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FDBFE-DB2C-4004-BCDE-E80E97BB560E}">
  <sheetPr codeName="Sheet8">
    <tabColor rgb="FFFFFF00"/>
    <pageSetUpPr fitToPage="1"/>
  </sheetPr>
  <dimension ref="A1:E26"/>
  <sheetViews>
    <sheetView showGridLines="0" view="pageBreakPreview" zoomScaleNormal="100" zoomScaleSheetLayoutView="100" workbookViewId="0">
      <selection activeCell="D1" sqref="D1:E1"/>
    </sheetView>
  </sheetViews>
  <sheetFormatPr defaultRowHeight="14.4" x14ac:dyDescent="0.3"/>
  <cols>
    <col min="1" max="1" width="3.44140625" bestFit="1" customWidth="1"/>
    <col min="2" max="2" width="62.5546875" style="7" bestFit="1" customWidth="1"/>
    <col min="4" max="4" width="28.21875" bestFit="1" customWidth="1"/>
    <col min="5" max="5" width="16.44140625" customWidth="1"/>
    <col min="6" max="6" width="4.44140625" customWidth="1"/>
  </cols>
  <sheetData>
    <row r="1" spans="1:5" ht="33.6" x14ac:dyDescent="0.3">
      <c r="B1" s="28" t="s">
        <v>717</v>
      </c>
      <c r="D1" s="208" t="s">
        <v>37</v>
      </c>
      <c r="E1" s="208"/>
    </row>
    <row r="2" spans="1:5" ht="14.4" customHeight="1" x14ac:dyDescent="0.3"/>
    <row r="3" spans="1:5" ht="15.6" x14ac:dyDescent="0.3">
      <c r="A3" s="25"/>
      <c r="B3" s="26" t="s">
        <v>28</v>
      </c>
      <c r="C3" s="25" t="s">
        <v>32</v>
      </c>
      <c r="D3" s="25" t="s">
        <v>101</v>
      </c>
      <c r="E3" s="153" t="s">
        <v>153</v>
      </c>
    </row>
    <row r="4" spans="1:5" ht="15.6" x14ac:dyDescent="0.3">
      <c r="A4" s="25"/>
      <c r="B4" s="26"/>
      <c r="C4" s="25"/>
      <c r="D4" s="25"/>
      <c r="E4" s="154"/>
    </row>
    <row r="5" spans="1:5" ht="15.6" x14ac:dyDescent="0.3">
      <c r="A5" s="27">
        <f>Teams!N5</f>
        <v>1</v>
      </c>
      <c r="B5" s="45" t="str">
        <f>Teams!O5</f>
        <v>U10 Ashcott FC - Thunder / Lightning</v>
      </c>
      <c r="C5" s="27">
        <f>Teams!P5</f>
        <v>2</v>
      </c>
      <c r="D5" s="46" t="s">
        <v>194</v>
      </c>
      <c r="E5" s="62">
        <f>COUNTIF('U10 Fixtures'!E$5:E$196, "Ashcott")</f>
        <v>8</v>
      </c>
    </row>
    <row r="6" spans="1:5" ht="15.6" x14ac:dyDescent="0.3">
      <c r="A6" s="27">
        <f>Teams!N6</f>
        <v>2</v>
      </c>
      <c r="B6" s="45" t="str">
        <f>Teams!O6</f>
        <v>U10 Bishops Lydeard FC - Pumas / Panthers</v>
      </c>
      <c r="C6" s="27">
        <f>Teams!P6</f>
        <v>2</v>
      </c>
      <c r="D6" s="46" t="s">
        <v>39</v>
      </c>
      <c r="E6" s="62">
        <f>COUNTIF('U10 Fixtures'!E$5:E$196, "Bishops Lydeard")</f>
        <v>8</v>
      </c>
    </row>
    <row r="7" spans="1:5" ht="15.6" x14ac:dyDescent="0.3">
      <c r="A7" s="27">
        <f>Teams!N7</f>
        <v>3</v>
      </c>
      <c r="B7" s="45" t="str">
        <f>Teams!O7</f>
        <v>U10 Bridgwater VPR FC - Hawks / Eagles</v>
      </c>
      <c r="C7" s="27">
        <f>Teams!P7</f>
        <v>2</v>
      </c>
      <c r="D7" s="46" t="s">
        <v>112</v>
      </c>
      <c r="E7" s="62">
        <f>COUNTIF('U10 Fixtures'!E$5:E$196, "Bridgwater VPR")</f>
        <v>8</v>
      </c>
    </row>
    <row r="8" spans="1:5" ht="15.6" x14ac:dyDescent="0.3">
      <c r="A8" s="27">
        <f>Teams!N8</f>
        <v>4</v>
      </c>
      <c r="B8" s="197" t="s">
        <v>705</v>
      </c>
      <c r="C8" s="199">
        <v>1</v>
      </c>
      <c r="D8" s="46" t="s">
        <v>516</v>
      </c>
      <c r="E8" s="62">
        <f>COUNTIF('U10 Fixtures'!E$5:E$196, "Bridgwater Wolves - Wolverines")</f>
        <v>4</v>
      </c>
    </row>
    <row r="9" spans="1:5" ht="15.6" x14ac:dyDescent="0.3">
      <c r="A9" s="27"/>
      <c r="B9" s="197" t="s">
        <v>706</v>
      </c>
      <c r="C9" s="199">
        <v>1</v>
      </c>
      <c r="D9" s="46" t="s">
        <v>373</v>
      </c>
      <c r="E9" s="62">
        <f>COUNTIF('U10 Fixtures'!E$5:E$196, "Rhode Lane")</f>
        <v>4</v>
      </c>
    </row>
    <row r="10" spans="1:5" ht="15.6" x14ac:dyDescent="0.3">
      <c r="A10" s="27">
        <f>Teams!N9</f>
        <v>5</v>
      </c>
      <c r="B10" s="198" t="str">
        <f>Teams!O9</f>
        <v>U10 Bridgwater Wolves FC - Wolf Pack</v>
      </c>
      <c r="C10" s="174">
        <f>Teams!P9</f>
        <v>1</v>
      </c>
      <c r="D10" s="46" t="s">
        <v>515</v>
      </c>
      <c r="E10" s="62">
        <f>COUNTIF('U10 Fixtures'!E$5:E$196, "Bridgwater Wolves - Wolfpack")</f>
        <v>8</v>
      </c>
    </row>
    <row r="11" spans="1:5" ht="15.6" x14ac:dyDescent="0.3">
      <c r="A11" s="27">
        <f>Teams!N10</f>
        <v>6</v>
      </c>
      <c r="B11" s="45" t="str">
        <f>Teams!O10</f>
        <v>U10 Galmington Dragons FC - Hawks / Raiders</v>
      </c>
      <c r="C11" s="27">
        <f>Teams!P10</f>
        <v>2</v>
      </c>
      <c r="D11" s="46" t="s">
        <v>107</v>
      </c>
      <c r="E11" s="62">
        <f>COUNTIF('U10 Fixtures'!E$5:E$196, "Galmington Dragons")</f>
        <v>8</v>
      </c>
    </row>
    <row r="12" spans="1:5" ht="15.6" x14ac:dyDescent="0.3">
      <c r="A12" s="27">
        <f>Teams!N11</f>
        <v>7</v>
      </c>
      <c r="B12" s="45" t="str">
        <f>Teams!O11</f>
        <v>U10 Huish Tigers FC - Blacks / Oranges</v>
      </c>
      <c r="C12" s="27">
        <f>Teams!P11</f>
        <v>2</v>
      </c>
      <c r="D12" s="46" t="s">
        <v>108</v>
      </c>
      <c r="E12" s="62">
        <f>COUNTIF('U10 Fixtures'!E$5:E$196, "Huish Tigers")</f>
        <v>8</v>
      </c>
    </row>
    <row r="13" spans="1:5" ht="15.6" x14ac:dyDescent="0.3">
      <c r="A13" s="27">
        <f>Teams!N12</f>
        <v>8</v>
      </c>
      <c r="B13" s="45" t="str">
        <f>Teams!O12</f>
        <v>U10 Isle of Wedmore FC - Herons / Falcons</v>
      </c>
      <c r="C13" s="27">
        <f>Teams!P12</f>
        <v>2</v>
      </c>
      <c r="D13" s="46" t="s">
        <v>109</v>
      </c>
      <c r="E13" s="62">
        <f>COUNTIF('U10 Fixtures'!E$5:E$196, "Isle of Wedmore")</f>
        <v>8</v>
      </c>
    </row>
    <row r="14" spans="1:5" ht="15.6" x14ac:dyDescent="0.3">
      <c r="A14" s="27">
        <f>Teams!N13</f>
        <v>9</v>
      </c>
      <c r="B14" s="45" t="str">
        <f>Teams!O13</f>
        <v>U10 Middlezoy Rovers FC - Lancasters / Vampires</v>
      </c>
      <c r="C14" s="27">
        <f>Teams!P13</f>
        <v>2</v>
      </c>
      <c r="D14" s="46" t="s">
        <v>199</v>
      </c>
      <c r="E14" s="62">
        <f>COUNTIF('U10 Fixtures'!E$5:E$196, "Middlezoy")</f>
        <v>8</v>
      </c>
    </row>
    <row r="15" spans="1:5" ht="15.6" x14ac:dyDescent="0.3">
      <c r="A15" s="27">
        <f>Teams!N14</f>
        <v>10</v>
      </c>
      <c r="B15" s="45" t="str">
        <f>Teams!O14</f>
        <v>U10 Minehead AFC - Mariners / Pirates</v>
      </c>
      <c r="C15" s="27">
        <f>Teams!P14</f>
        <v>2</v>
      </c>
      <c r="D15" s="46" t="s">
        <v>103</v>
      </c>
      <c r="E15" s="62">
        <f>COUNTIF('U10 Fixtures'!E$5:E$196, "Minehead")</f>
        <v>8</v>
      </c>
    </row>
    <row r="16" spans="1:5" ht="15.6" x14ac:dyDescent="0.3">
      <c r="A16" s="27">
        <f>Teams!N15</f>
        <v>11</v>
      </c>
      <c r="B16" s="197" t="s">
        <v>707</v>
      </c>
      <c r="C16" s="199">
        <v>1</v>
      </c>
      <c r="D16" s="46" t="s">
        <v>517</v>
      </c>
      <c r="E16" s="62">
        <f>COUNTIF('U10 Fixtures'!E$5:E$196, "Nether Stowey")</f>
        <v>5</v>
      </c>
    </row>
    <row r="17" spans="1:5" ht="15.6" x14ac:dyDescent="0.3">
      <c r="A17" s="27"/>
      <c r="B17" s="197" t="s">
        <v>708</v>
      </c>
      <c r="C17" s="199">
        <v>1</v>
      </c>
      <c r="D17" s="46" t="s">
        <v>106</v>
      </c>
      <c r="E17" s="62">
        <f>COUNTIF('U10 Fixtures'!E$5:E$196, "Wembdon")</f>
        <v>4</v>
      </c>
    </row>
    <row r="18" spans="1:5" ht="15.6" x14ac:dyDescent="0.3">
      <c r="A18" s="27">
        <f>Teams!N16</f>
        <v>12</v>
      </c>
      <c r="B18" s="45" t="str">
        <f>Teams!O16</f>
        <v>U10 North Curry FC</v>
      </c>
      <c r="C18" s="27">
        <f>Teams!P16</f>
        <v>1</v>
      </c>
      <c r="D18" s="46" t="s">
        <v>197</v>
      </c>
      <c r="E18" s="62">
        <f>COUNTIF('U10 Fixtures'!E$5:E$196, "North Curry")</f>
        <v>8</v>
      </c>
    </row>
    <row r="19" spans="1:5" ht="15.6" x14ac:dyDescent="0.3">
      <c r="A19" s="27">
        <f>Teams!N17</f>
        <v>13</v>
      </c>
      <c r="B19" s="45" t="str">
        <f>Teams!O17</f>
        <v>U10 Ruishton FC - Rebels / Racoons</v>
      </c>
      <c r="C19" s="27">
        <f>Teams!P17</f>
        <v>2</v>
      </c>
      <c r="D19" s="46" t="s">
        <v>104</v>
      </c>
      <c r="E19" s="62">
        <f>COUNTIF('U10 Fixtures'!E$5:E$196, "Ruishton")</f>
        <v>8</v>
      </c>
    </row>
    <row r="20" spans="1:5" ht="15.6" x14ac:dyDescent="0.3">
      <c r="A20" s="27">
        <f>Teams!N18</f>
        <v>14</v>
      </c>
      <c r="B20" s="45" t="str">
        <f>Teams!O18</f>
        <v>U10 Staplegrove FC - Saints / Sinners</v>
      </c>
      <c r="C20" s="27">
        <f>Teams!P18</f>
        <v>2</v>
      </c>
      <c r="D20" s="46" t="s">
        <v>195</v>
      </c>
      <c r="E20" s="62">
        <f>COUNTIF('U10 Fixtures'!E$5:E$196, "Staplegrove")</f>
        <v>8</v>
      </c>
    </row>
    <row r="21" spans="1:5" ht="15.6" x14ac:dyDescent="0.3">
      <c r="A21" s="27">
        <f>Teams!N19</f>
        <v>15</v>
      </c>
      <c r="B21" s="45" t="str">
        <f>Teams!O19</f>
        <v>U10 Tone Youth FC - Hornets / Wasps</v>
      </c>
      <c r="C21" s="27">
        <f>Teams!P19</f>
        <v>2</v>
      </c>
      <c r="D21" s="46" t="s">
        <v>110</v>
      </c>
      <c r="E21" s="62">
        <f>COUNTIF('U10 Fixtures'!E$5:E$196, "Tone Youth")</f>
        <v>8</v>
      </c>
    </row>
    <row r="22" spans="1:5" ht="15.6" x14ac:dyDescent="0.3">
      <c r="A22" s="27">
        <f>Teams!N20</f>
        <v>16</v>
      </c>
      <c r="B22" s="45" t="str">
        <f>Teams!O20</f>
        <v>U10 Watchet FC - Buccaneers / Pirates</v>
      </c>
      <c r="C22" s="27">
        <f>Teams!P20</f>
        <v>2</v>
      </c>
      <c r="D22" s="46" t="s">
        <v>111</v>
      </c>
      <c r="E22" s="62">
        <f>COUNTIF('U10 Fixtures'!E$5:E$196, "Watchet")</f>
        <v>8</v>
      </c>
    </row>
    <row r="23" spans="1:5" ht="15.6" x14ac:dyDescent="0.3">
      <c r="A23" s="27">
        <f>Teams!N21</f>
        <v>17</v>
      </c>
      <c r="B23" s="45" t="str">
        <f>Teams!O21</f>
        <v>U10 Wellington FC - Lions / Tigers</v>
      </c>
      <c r="C23" s="27">
        <f>Teams!P21</f>
        <v>2</v>
      </c>
      <c r="D23" s="46" t="s">
        <v>105</v>
      </c>
      <c r="E23" s="62">
        <f>COUNTIF('U10 Fixtures'!E$5:E$196, "Wellington")</f>
        <v>8</v>
      </c>
    </row>
    <row r="25" spans="1:5" ht="15" customHeight="1" x14ac:dyDescent="0.3"/>
    <row r="26" spans="1:5" ht="15" customHeight="1" x14ac:dyDescent="0.3"/>
  </sheetData>
  <sheetProtection sheet="1" objects="1" scenarios="1" formatCells="0" formatColumns="0"/>
  <mergeCells count="1">
    <mergeCell ref="D1:E1"/>
  </mergeCells>
  <hyperlinks>
    <hyperlink ref="D1" location="Home!A1" display="Home" xr:uid="{06F78C26-3176-4FBF-B145-6AE75CA75AAE}"/>
  </hyperlinks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A6F3-D6E2-4B7A-A6EA-FB33CE86CD8B}">
  <sheetPr codeName="Sheet14">
    <tabColor rgb="FFFFFF00"/>
    <pageSetUpPr fitToPage="1"/>
  </sheetPr>
  <dimension ref="A1:F196"/>
  <sheetViews>
    <sheetView showGridLines="0" view="pageBreakPreview" zoomScaleNormal="100" zoomScaleSheetLayoutView="100" workbookViewId="0">
      <selection activeCell="C2" sqref="C2"/>
    </sheetView>
  </sheetViews>
  <sheetFormatPr defaultRowHeight="14.4" x14ac:dyDescent="0.3"/>
  <cols>
    <col min="1" max="1" width="10.77734375" style="3" bestFit="1" customWidth="1"/>
    <col min="2" max="2" width="8" style="3" customWidth="1"/>
    <col min="3" max="3" width="9.88671875" style="3" bestFit="1" customWidth="1"/>
    <col min="4" max="4" width="99.109375" bestFit="1" customWidth="1"/>
    <col min="5" max="5" width="29.21875" customWidth="1"/>
    <col min="6" max="6" width="3.109375" customWidth="1"/>
  </cols>
  <sheetData>
    <row r="1" spans="1:6" ht="33.6" x14ac:dyDescent="0.3">
      <c r="A1" s="207" t="s">
        <v>718</v>
      </c>
      <c r="B1" s="207"/>
      <c r="C1" s="207"/>
      <c r="D1" s="207"/>
      <c r="E1" s="207"/>
      <c r="F1" s="1"/>
    </row>
    <row r="2" spans="1:6" ht="33.6" x14ac:dyDescent="0.3">
      <c r="A2" s="208" t="s">
        <v>37</v>
      </c>
      <c r="B2" s="208"/>
      <c r="C2"/>
      <c r="D2" s="28"/>
      <c r="E2" s="28"/>
      <c r="F2" s="1"/>
    </row>
    <row r="3" spans="1:6" x14ac:dyDescent="0.3">
      <c r="A3"/>
      <c r="B3"/>
      <c r="C3"/>
    </row>
    <row r="4" spans="1:6" x14ac:dyDescent="0.3">
      <c r="A4" s="48" t="s">
        <v>23</v>
      </c>
      <c r="B4" s="48" t="s">
        <v>24</v>
      </c>
      <c r="C4" s="48" t="s">
        <v>709</v>
      </c>
      <c r="D4" s="49" t="s">
        <v>14</v>
      </c>
      <c r="E4" s="49" t="s">
        <v>25</v>
      </c>
    </row>
    <row r="5" spans="1:6" x14ac:dyDescent="0.3">
      <c r="A5" s="53">
        <v>45542</v>
      </c>
      <c r="B5" s="54">
        <v>0.41666666666666669</v>
      </c>
      <c r="C5" s="54" t="s">
        <v>3</v>
      </c>
      <c r="D5" s="99" t="s">
        <v>491</v>
      </c>
      <c r="E5" s="99"/>
    </row>
    <row r="6" spans="1:6" x14ac:dyDescent="0.3">
      <c r="A6" s="53">
        <v>45542</v>
      </c>
      <c r="B6" s="54">
        <v>0.41666666666666669</v>
      </c>
      <c r="C6" s="54" t="s">
        <v>3</v>
      </c>
      <c r="D6" s="46" t="s">
        <v>371</v>
      </c>
      <c r="E6" s="99" t="s">
        <v>105</v>
      </c>
    </row>
    <row r="7" spans="1:6" x14ac:dyDescent="0.3">
      <c r="A7" s="53">
        <v>45542</v>
      </c>
      <c r="B7" s="54">
        <v>0.41666666666666669</v>
      </c>
      <c r="C7" s="54" t="s">
        <v>3</v>
      </c>
      <c r="D7" s="46" t="s">
        <v>518</v>
      </c>
      <c r="E7" s="99" t="s">
        <v>112</v>
      </c>
    </row>
    <row r="8" spans="1:6" x14ac:dyDescent="0.3">
      <c r="A8" s="53">
        <v>45542</v>
      </c>
      <c r="B8" s="54">
        <v>0.41666666666666669</v>
      </c>
      <c r="C8" s="54" t="s">
        <v>3</v>
      </c>
      <c r="D8" s="46" t="s">
        <v>519</v>
      </c>
      <c r="E8" s="99" t="s">
        <v>516</v>
      </c>
    </row>
    <row r="9" spans="1:6" x14ac:dyDescent="0.3">
      <c r="A9" s="53">
        <v>45542</v>
      </c>
      <c r="B9" s="54">
        <v>0.41666666666666669</v>
      </c>
      <c r="C9" s="54" t="s">
        <v>3</v>
      </c>
      <c r="D9" s="46" t="s">
        <v>610</v>
      </c>
      <c r="E9" s="99" t="s">
        <v>195</v>
      </c>
    </row>
    <row r="10" spans="1:6" x14ac:dyDescent="0.3">
      <c r="A10" s="53">
        <v>45542</v>
      </c>
      <c r="B10" s="54">
        <v>0.41666666666666669</v>
      </c>
      <c r="C10" s="54" t="s">
        <v>3</v>
      </c>
      <c r="D10" s="46" t="s">
        <v>611</v>
      </c>
      <c r="E10" s="99" t="s">
        <v>104</v>
      </c>
    </row>
    <row r="11" spans="1:6" x14ac:dyDescent="0.3">
      <c r="A11" s="53">
        <v>45542</v>
      </c>
      <c r="B11" s="54">
        <v>0.41666666666666669</v>
      </c>
      <c r="C11" s="54" t="s">
        <v>3</v>
      </c>
      <c r="D11" s="46" t="s">
        <v>520</v>
      </c>
      <c r="E11" s="99" t="s">
        <v>108</v>
      </c>
    </row>
    <row r="12" spans="1:6" x14ac:dyDescent="0.3">
      <c r="A12" s="53">
        <v>45542</v>
      </c>
      <c r="B12" s="54">
        <v>0.41666666666666669</v>
      </c>
      <c r="C12" s="54" t="s">
        <v>3</v>
      </c>
      <c r="D12" s="46" t="s">
        <v>521</v>
      </c>
      <c r="E12" s="99" t="s">
        <v>109</v>
      </c>
    </row>
    <row r="13" spans="1:6" s="167" customFormat="1" x14ac:dyDescent="0.3">
      <c r="A13" s="53">
        <v>45542</v>
      </c>
      <c r="B13" s="54">
        <v>0.41666666666666669</v>
      </c>
      <c r="C13" s="54" t="s">
        <v>3</v>
      </c>
      <c r="D13" s="46" t="s">
        <v>522</v>
      </c>
      <c r="E13" s="99" t="s">
        <v>199</v>
      </c>
    </row>
    <row r="14" spans="1:6" x14ac:dyDescent="0.3">
      <c r="A14" s="53"/>
      <c r="B14" s="54"/>
      <c r="C14" s="54"/>
      <c r="D14" s="46"/>
      <c r="E14" s="99"/>
    </row>
    <row r="15" spans="1:6" x14ac:dyDescent="0.3">
      <c r="A15" s="48" t="s">
        <v>23</v>
      </c>
      <c r="B15" s="48" t="s">
        <v>24</v>
      </c>
      <c r="C15" s="48" t="s">
        <v>709</v>
      </c>
      <c r="D15" s="49" t="s">
        <v>15</v>
      </c>
      <c r="E15" s="49" t="s">
        <v>25</v>
      </c>
    </row>
    <row r="16" spans="1:6" x14ac:dyDescent="0.3">
      <c r="A16" s="53">
        <v>45556</v>
      </c>
      <c r="B16" s="54">
        <v>0.41666666666666669</v>
      </c>
      <c r="C16" s="54" t="s">
        <v>3</v>
      </c>
      <c r="D16" s="99" t="s">
        <v>612</v>
      </c>
      <c r="E16" s="99"/>
    </row>
    <row r="17" spans="1:5" x14ac:dyDescent="0.3">
      <c r="A17" s="53">
        <v>45556</v>
      </c>
      <c r="B17" s="54">
        <v>0.41666666666666669</v>
      </c>
      <c r="C17" s="54" t="s">
        <v>3</v>
      </c>
      <c r="D17" s="46" t="s">
        <v>523</v>
      </c>
      <c r="E17" s="99" t="s">
        <v>517</v>
      </c>
    </row>
    <row r="18" spans="1:5" x14ac:dyDescent="0.3">
      <c r="A18" s="53">
        <v>45556</v>
      </c>
      <c r="B18" s="54">
        <v>0.41666666666666669</v>
      </c>
      <c r="C18" s="54" t="s">
        <v>3</v>
      </c>
      <c r="D18" s="46" t="s">
        <v>524</v>
      </c>
      <c r="E18" s="99" t="s">
        <v>197</v>
      </c>
    </row>
    <row r="19" spans="1:5" x14ac:dyDescent="0.3">
      <c r="A19" s="53">
        <v>45556</v>
      </c>
      <c r="B19" s="54">
        <v>0.41666666666666669</v>
      </c>
      <c r="C19" s="54" t="s">
        <v>3</v>
      </c>
      <c r="D19" s="46" t="s">
        <v>636</v>
      </c>
      <c r="E19" s="99" t="s">
        <v>108</v>
      </c>
    </row>
    <row r="20" spans="1:5" x14ac:dyDescent="0.3">
      <c r="A20" s="53">
        <v>45556</v>
      </c>
      <c r="B20" s="54">
        <v>0.41666666666666669</v>
      </c>
      <c r="C20" s="54" t="s">
        <v>3</v>
      </c>
      <c r="D20" s="46" t="s">
        <v>368</v>
      </c>
      <c r="E20" s="99" t="s">
        <v>195</v>
      </c>
    </row>
    <row r="21" spans="1:5" x14ac:dyDescent="0.3">
      <c r="A21" s="53">
        <v>45556</v>
      </c>
      <c r="B21" s="54">
        <v>0.41666666666666669</v>
      </c>
      <c r="C21" s="54" t="s">
        <v>3</v>
      </c>
      <c r="D21" s="46" t="s">
        <v>525</v>
      </c>
      <c r="E21" s="99" t="s">
        <v>110</v>
      </c>
    </row>
    <row r="22" spans="1:5" x14ac:dyDescent="0.3">
      <c r="A22" s="53">
        <v>45556</v>
      </c>
      <c r="B22" s="54">
        <v>0.41666666666666669</v>
      </c>
      <c r="C22" s="54" t="s">
        <v>3</v>
      </c>
      <c r="D22" s="46" t="s">
        <v>526</v>
      </c>
      <c r="E22" s="99" t="s">
        <v>111</v>
      </c>
    </row>
    <row r="23" spans="1:5" x14ac:dyDescent="0.3">
      <c r="A23" s="53">
        <v>45556</v>
      </c>
      <c r="B23" s="54">
        <v>0.41666666666666669</v>
      </c>
      <c r="C23" s="54" t="s">
        <v>3</v>
      </c>
      <c r="D23" s="46" t="s">
        <v>204</v>
      </c>
      <c r="E23" s="99" t="s">
        <v>112</v>
      </c>
    </row>
    <row r="24" spans="1:5" x14ac:dyDescent="0.3">
      <c r="A24" s="53">
        <v>45556</v>
      </c>
      <c r="B24" s="54">
        <v>0.41666666666666669</v>
      </c>
      <c r="C24" s="54" t="s">
        <v>3</v>
      </c>
      <c r="D24" s="46" t="s">
        <v>630</v>
      </c>
      <c r="E24" s="99" t="s">
        <v>39</v>
      </c>
    </row>
    <row r="25" spans="1:5" x14ac:dyDescent="0.3">
      <c r="A25" s="53"/>
      <c r="B25" s="54"/>
      <c r="C25" s="54"/>
      <c r="D25" s="46"/>
      <c r="E25" s="99"/>
    </row>
    <row r="26" spans="1:5" x14ac:dyDescent="0.3">
      <c r="A26" s="48" t="s">
        <v>23</v>
      </c>
      <c r="B26" s="48" t="s">
        <v>24</v>
      </c>
      <c r="C26" s="48" t="s">
        <v>709</v>
      </c>
      <c r="D26" s="49" t="s">
        <v>16</v>
      </c>
      <c r="E26" s="49" t="s">
        <v>25</v>
      </c>
    </row>
    <row r="27" spans="1:5" x14ac:dyDescent="0.3">
      <c r="A27" s="53">
        <v>45570</v>
      </c>
      <c r="B27" s="54">
        <v>0.41666666666666669</v>
      </c>
      <c r="C27" s="54" t="s">
        <v>3</v>
      </c>
      <c r="D27" s="99" t="s">
        <v>500</v>
      </c>
      <c r="E27" s="99"/>
    </row>
    <row r="28" spans="1:5" x14ac:dyDescent="0.3">
      <c r="A28" s="53">
        <v>45570</v>
      </c>
      <c r="B28" s="54">
        <v>0.41666666666666669</v>
      </c>
      <c r="C28" s="54" t="s">
        <v>3</v>
      </c>
      <c r="D28" s="46" t="s">
        <v>527</v>
      </c>
      <c r="E28" s="99" t="s">
        <v>112</v>
      </c>
    </row>
    <row r="29" spans="1:5" x14ac:dyDescent="0.3">
      <c r="A29" s="53">
        <v>45570</v>
      </c>
      <c r="B29" s="54">
        <v>0.41666666666666669</v>
      </c>
      <c r="C29" s="54" t="s">
        <v>3</v>
      </c>
      <c r="D29" s="46" t="s">
        <v>602</v>
      </c>
      <c r="E29" s="99" t="s">
        <v>105</v>
      </c>
    </row>
    <row r="30" spans="1:5" x14ac:dyDescent="0.3">
      <c r="A30" s="53">
        <v>45570</v>
      </c>
      <c r="B30" s="54">
        <v>0.41666666666666669</v>
      </c>
      <c r="C30" s="54" t="s">
        <v>3</v>
      </c>
      <c r="D30" s="46" t="s">
        <v>528</v>
      </c>
      <c r="E30" s="99" t="s">
        <v>515</v>
      </c>
    </row>
    <row r="31" spans="1:5" x14ac:dyDescent="0.3">
      <c r="A31" s="53">
        <v>45570</v>
      </c>
      <c r="B31" s="54">
        <v>0.41666666666666669</v>
      </c>
      <c r="C31" s="54" t="s">
        <v>3</v>
      </c>
      <c r="D31" s="46" t="s">
        <v>289</v>
      </c>
      <c r="E31" s="99" t="s">
        <v>107</v>
      </c>
    </row>
    <row r="32" spans="1:5" x14ac:dyDescent="0.3">
      <c r="A32" s="53">
        <v>45570</v>
      </c>
      <c r="B32" s="54">
        <v>0.41666666666666669</v>
      </c>
      <c r="C32" s="54" t="s">
        <v>3</v>
      </c>
      <c r="D32" s="46" t="s">
        <v>529</v>
      </c>
      <c r="E32" s="99" t="s">
        <v>108</v>
      </c>
    </row>
    <row r="33" spans="1:5" x14ac:dyDescent="0.3">
      <c r="A33" s="53">
        <v>45570</v>
      </c>
      <c r="B33" s="54">
        <v>0.41666666666666669</v>
      </c>
      <c r="C33" s="54" t="s">
        <v>3</v>
      </c>
      <c r="D33" s="46" t="s">
        <v>530</v>
      </c>
      <c r="E33" s="99" t="s">
        <v>109</v>
      </c>
    </row>
    <row r="34" spans="1:5" x14ac:dyDescent="0.3">
      <c r="A34" s="53">
        <v>45570</v>
      </c>
      <c r="B34" s="54">
        <v>0.41666666666666669</v>
      </c>
      <c r="C34" s="54" t="s">
        <v>3</v>
      </c>
      <c r="D34" s="46" t="s">
        <v>531</v>
      </c>
      <c r="E34" s="99" t="s">
        <v>199</v>
      </c>
    </row>
    <row r="35" spans="1:5" x14ac:dyDescent="0.3">
      <c r="A35" s="53">
        <v>45570</v>
      </c>
      <c r="B35" s="54">
        <v>0.41666666666666669</v>
      </c>
      <c r="C35" s="54" t="s">
        <v>3</v>
      </c>
      <c r="D35" s="46" t="s">
        <v>532</v>
      </c>
      <c r="E35" s="99" t="s">
        <v>103</v>
      </c>
    </row>
    <row r="36" spans="1:5" x14ac:dyDescent="0.3">
      <c r="A36" s="53"/>
      <c r="B36" s="54"/>
      <c r="C36" s="54"/>
      <c r="D36" s="46"/>
      <c r="E36" s="99"/>
    </row>
    <row r="37" spans="1:5" x14ac:dyDescent="0.3">
      <c r="A37" s="157">
        <v>45584</v>
      </c>
      <c r="B37" s="38" t="s">
        <v>95</v>
      </c>
      <c r="C37" s="38" t="s">
        <v>3</v>
      </c>
      <c r="D37" s="156" t="s">
        <v>381</v>
      </c>
      <c r="E37" s="156" t="s">
        <v>95</v>
      </c>
    </row>
    <row r="38" spans="1:5" x14ac:dyDescent="0.3">
      <c r="A38" s="53"/>
      <c r="B38" s="54"/>
      <c r="C38" s="54"/>
      <c r="D38" s="46"/>
      <c r="E38" s="99"/>
    </row>
    <row r="39" spans="1:5" x14ac:dyDescent="0.3">
      <c r="A39" s="48" t="s">
        <v>23</v>
      </c>
      <c r="B39" s="48" t="s">
        <v>24</v>
      </c>
      <c r="C39" s="48" t="s">
        <v>709</v>
      </c>
      <c r="D39" s="49" t="s">
        <v>17</v>
      </c>
      <c r="E39" s="49" t="s">
        <v>25</v>
      </c>
    </row>
    <row r="40" spans="1:5" x14ac:dyDescent="0.3">
      <c r="A40" s="53">
        <v>45591</v>
      </c>
      <c r="B40" s="54">
        <v>0.41666666666666669</v>
      </c>
      <c r="C40" s="54" t="s">
        <v>3</v>
      </c>
      <c r="D40" s="99" t="s">
        <v>613</v>
      </c>
      <c r="E40" s="99"/>
    </row>
    <row r="41" spans="1:5" x14ac:dyDescent="0.3">
      <c r="A41" s="53">
        <v>45591</v>
      </c>
      <c r="B41" s="54">
        <v>0.41666666666666669</v>
      </c>
      <c r="C41" s="54" t="s">
        <v>3</v>
      </c>
      <c r="D41" s="46" t="s">
        <v>533</v>
      </c>
      <c r="E41" s="99" t="s">
        <v>197</v>
      </c>
    </row>
    <row r="42" spans="1:5" x14ac:dyDescent="0.3">
      <c r="A42" s="53">
        <v>45591</v>
      </c>
      <c r="B42" s="54">
        <v>0.41666666666666669</v>
      </c>
      <c r="C42" s="54" t="s">
        <v>3</v>
      </c>
      <c r="D42" s="46" t="s">
        <v>534</v>
      </c>
      <c r="E42" s="99" t="s">
        <v>104</v>
      </c>
    </row>
    <row r="43" spans="1:5" x14ac:dyDescent="0.3">
      <c r="A43" s="53">
        <v>45591</v>
      </c>
      <c r="B43" s="54">
        <v>0.41666666666666669</v>
      </c>
      <c r="C43" s="54" t="s">
        <v>3</v>
      </c>
      <c r="D43" s="46" t="s">
        <v>535</v>
      </c>
      <c r="E43" s="99" t="s">
        <v>195</v>
      </c>
    </row>
    <row r="44" spans="1:5" x14ac:dyDescent="0.3">
      <c r="A44" s="53">
        <v>45591</v>
      </c>
      <c r="B44" s="54">
        <v>0.41666666666666669</v>
      </c>
      <c r="C44" s="54" t="s">
        <v>3</v>
      </c>
      <c r="D44" s="46" t="s">
        <v>536</v>
      </c>
      <c r="E44" s="99" t="s">
        <v>110</v>
      </c>
    </row>
    <row r="45" spans="1:5" x14ac:dyDescent="0.3">
      <c r="A45" s="53">
        <v>45591</v>
      </c>
      <c r="B45" s="54">
        <v>0.41666666666666669</v>
      </c>
      <c r="C45" s="54" t="s">
        <v>3</v>
      </c>
      <c r="D45" s="46" t="s">
        <v>537</v>
      </c>
      <c r="E45" s="99" t="s">
        <v>111</v>
      </c>
    </row>
    <row r="46" spans="1:5" x14ac:dyDescent="0.3">
      <c r="A46" s="53">
        <v>45591</v>
      </c>
      <c r="B46" s="54">
        <v>0.41666666666666669</v>
      </c>
      <c r="C46" s="54" t="s">
        <v>3</v>
      </c>
      <c r="D46" s="46" t="s">
        <v>603</v>
      </c>
      <c r="E46" s="99" t="s">
        <v>515</v>
      </c>
    </row>
    <row r="47" spans="1:5" x14ac:dyDescent="0.3">
      <c r="A47" s="53">
        <v>45591</v>
      </c>
      <c r="B47" s="54">
        <v>0.41666666666666669</v>
      </c>
      <c r="C47" s="54" t="s">
        <v>3</v>
      </c>
      <c r="D47" s="46" t="s">
        <v>538</v>
      </c>
      <c r="E47" s="99" t="s">
        <v>373</v>
      </c>
    </row>
    <row r="48" spans="1:5" x14ac:dyDescent="0.3">
      <c r="A48" s="53">
        <v>45591</v>
      </c>
      <c r="B48" s="54">
        <v>0.41666666666666669</v>
      </c>
      <c r="C48" s="54" t="s">
        <v>3</v>
      </c>
      <c r="D48" s="46" t="s">
        <v>299</v>
      </c>
      <c r="E48" s="99" t="s">
        <v>39</v>
      </c>
    </row>
    <row r="49" spans="1:5" x14ac:dyDescent="0.3">
      <c r="A49" s="53"/>
      <c r="B49" s="54"/>
      <c r="C49" s="54"/>
      <c r="D49" s="46"/>
      <c r="E49" s="99"/>
    </row>
    <row r="50" spans="1:5" x14ac:dyDescent="0.3">
      <c r="A50" s="48" t="s">
        <v>23</v>
      </c>
      <c r="B50" s="48" t="s">
        <v>24</v>
      </c>
      <c r="C50" s="48" t="s">
        <v>709</v>
      </c>
      <c r="D50" s="49" t="s">
        <v>18</v>
      </c>
      <c r="E50" s="49" t="s">
        <v>25</v>
      </c>
    </row>
    <row r="51" spans="1:5" x14ac:dyDescent="0.3">
      <c r="A51" s="53">
        <v>45612</v>
      </c>
      <c r="B51" s="54">
        <v>0.41666666666666669</v>
      </c>
      <c r="C51" s="54" t="s">
        <v>3</v>
      </c>
      <c r="D51" s="99" t="s">
        <v>502</v>
      </c>
      <c r="E51" s="99"/>
    </row>
    <row r="52" spans="1:5" x14ac:dyDescent="0.3">
      <c r="A52" s="53">
        <v>45612</v>
      </c>
      <c r="B52" s="54">
        <v>0.41666666666666669</v>
      </c>
      <c r="C52" s="54" t="s">
        <v>3</v>
      </c>
      <c r="D52" s="46" t="s">
        <v>539</v>
      </c>
      <c r="E52" s="99" t="s">
        <v>516</v>
      </c>
    </row>
    <row r="53" spans="1:5" x14ac:dyDescent="0.3">
      <c r="A53" s="53">
        <v>45612</v>
      </c>
      <c r="B53" s="54">
        <v>0.41666666666666669</v>
      </c>
      <c r="C53" s="54" t="s">
        <v>3</v>
      </c>
      <c r="D53" s="46" t="s">
        <v>623</v>
      </c>
      <c r="E53" s="99" t="s">
        <v>194</v>
      </c>
    </row>
    <row r="54" spans="1:5" x14ac:dyDescent="0.3">
      <c r="A54" s="53">
        <v>45612</v>
      </c>
      <c r="B54" s="54">
        <v>0.41666666666666669</v>
      </c>
      <c r="C54" s="54" t="s">
        <v>3</v>
      </c>
      <c r="D54" s="46" t="s">
        <v>604</v>
      </c>
      <c r="E54" s="99" t="s">
        <v>105</v>
      </c>
    </row>
    <row r="55" spans="1:5" x14ac:dyDescent="0.3">
      <c r="A55" s="53">
        <v>45612</v>
      </c>
      <c r="B55" s="54">
        <v>0.41666666666666669</v>
      </c>
      <c r="C55" s="54" t="s">
        <v>3</v>
      </c>
      <c r="D55" s="46" t="s">
        <v>540</v>
      </c>
      <c r="E55" s="99" t="s">
        <v>108</v>
      </c>
    </row>
    <row r="56" spans="1:5" x14ac:dyDescent="0.3">
      <c r="A56" s="53">
        <v>45612</v>
      </c>
      <c r="B56" s="54">
        <v>0.41666666666666669</v>
      </c>
      <c r="C56" s="54" t="s">
        <v>3</v>
      </c>
      <c r="D56" s="46" t="s">
        <v>541</v>
      </c>
      <c r="E56" s="99" t="s">
        <v>109</v>
      </c>
    </row>
    <row r="57" spans="1:5" x14ac:dyDescent="0.3">
      <c r="A57" s="53">
        <v>45612</v>
      </c>
      <c r="B57" s="54">
        <v>0.41666666666666669</v>
      </c>
      <c r="C57" s="54" t="s">
        <v>3</v>
      </c>
      <c r="D57" s="46" t="s">
        <v>542</v>
      </c>
      <c r="E57" s="99" t="s">
        <v>199</v>
      </c>
    </row>
    <row r="58" spans="1:5" x14ac:dyDescent="0.3">
      <c r="A58" s="53">
        <v>45612</v>
      </c>
      <c r="B58" s="54">
        <v>0.41666666666666669</v>
      </c>
      <c r="C58" s="54" t="s">
        <v>3</v>
      </c>
      <c r="D58" s="46" t="s">
        <v>543</v>
      </c>
      <c r="E58" s="99" t="s">
        <v>103</v>
      </c>
    </row>
    <row r="59" spans="1:5" x14ac:dyDescent="0.3">
      <c r="A59" s="53">
        <v>45612</v>
      </c>
      <c r="B59" s="54">
        <v>0.41666666666666669</v>
      </c>
      <c r="C59" s="54" t="s">
        <v>3</v>
      </c>
      <c r="D59" s="46" t="s">
        <v>544</v>
      </c>
      <c r="E59" s="99" t="s">
        <v>106</v>
      </c>
    </row>
    <row r="60" spans="1:5" x14ac:dyDescent="0.3">
      <c r="A60" s="53"/>
      <c r="B60" s="54"/>
      <c r="C60" s="54"/>
      <c r="D60" s="46"/>
      <c r="E60" s="99"/>
    </row>
    <row r="61" spans="1:5" x14ac:dyDescent="0.3">
      <c r="A61" s="48" t="s">
        <v>23</v>
      </c>
      <c r="B61" s="48" t="s">
        <v>24</v>
      </c>
      <c r="C61" s="48" t="s">
        <v>709</v>
      </c>
      <c r="D61" s="49" t="s">
        <v>19</v>
      </c>
      <c r="E61" s="49" t="s">
        <v>25</v>
      </c>
    </row>
    <row r="62" spans="1:5" x14ac:dyDescent="0.3">
      <c r="A62" s="53">
        <v>45626</v>
      </c>
      <c r="B62" s="54">
        <v>0.41666666666666669</v>
      </c>
      <c r="C62" s="54" t="s">
        <v>3</v>
      </c>
      <c r="D62" s="99" t="s">
        <v>614</v>
      </c>
      <c r="E62" s="99"/>
    </row>
    <row r="63" spans="1:5" x14ac:dyDescent="0.3">
      <c r="A63" s="53">
        <v>45626</v>
      </c>
      <c r="B63" s="54">
        <v>0.41666666666666669</v>
      </c>
      <c r="C63" s="54" t="s">
        <v>3</v>
      </c>
      <c r="D63" s="46" t="s">
        <v>545</v>
      </c>
      <c r="E63" s="99" t="s">
        <v>104</v>
      </c>
    </row>
    <row r="64" spans="1:5" x14ac:dyDescent="0.3">
      <c r="A64" s="53">
        <v>45626</v>
      </c>
      <c r="B64" s="54">
        <v>0.41666666666666669</v>
      </c>
      <c r="C64" s="54" t="s">
        <v>3</v>
      </c>
      <c r="D64" s="46" t="s">
        <v>546</v>
      </c>
      <c r="E64" s="99" t="s">
        <v>195</v>
      </c>
    </row>
    <row r="65" spans="1:5" x14ac:dyDescent="0.3">
      <c r="A65" s="53">
        <v>45626</v>
      </c>
      <c r="B65" s="54">
        <v>0.41666666666666669</v>
      </c>
      <c r="C65" s="54" t="s">
        <v>3</v>
      </c>
      <c r="D65" s="46" t="s">
        <v>547</v>
      </c>
      <c r="E65" s="99" t="s">
        <v>110</v>
      </c>
    </row>
    <row r="66" spans="1:5" x14ac:dyDescent="0.3">
      <c r="A66" s="53">
        <v>45626</v>
      </c>
      <c r="B66" s="54">
        <v>0.41666666666666669</v>
      </c>
      <c r="C66" s="54" t="s">
        <v>3</v>
      </c>
      <c r="D66" s="46" t="s">
        <v>548</v>
      </c>
      <c r="E66" s="99" t="s">
        <v>111</v>
      </c>
    </row>
    <row r="67" spans="1:5" x14ac:dyDescent="0.3">
      <c r="A67" s="53">
        <v>45626</v>
      </c>
      <c r="B67" s="54">
        <v>0.41666666666666669</v>
      </c>
      <c r="C67" s="54" t="s">
        <v>3</v>
      </c>
      <c r="D67" s="46" t="s">
        <v>605</v>
      </c>
      <c r="E67" s="99" t="s">
        <v>108</v>
      </c>
    </row>
    <row r="68" spans="1:5" x14ac:dyDescent="0.3">
      <c r="A68" s="53">
        <v>45626</v>
      </c>
      <c r="B68" s="54">
        <v>0.41666666666666669</v>
      </c>
      <c r="C68" s="54" t="s">
        <v>3</v>
      </c>
      <c r="D68" s="46" t="s">
        <v>225</v>
      </c>
      <c r="E68" s="99" t="s">
        <v>194</v>
      </c>
    </row>
    <row r="69" spans="1:5" x14ac:dyDescent="0.3">
      <c r="A69" s="53">
        <v>45626</v>
      </c>
      <c r="B69" s="54">
        <v>0.41666666666666669</v>
      </c>
      <c r="C69" s="54" t="s">
        <v>3</v>
      </c>
      <c r="D69" s="46" t="s">
        <v>549</v>
      </c>
      <c r="E69" s="99" t="s">
        <v>39</v>
      </c>
    </row>
    <row r="70" spans="1:5" x14ac:dyDescent="0.3">
      <c r="A70" s="53">
        <v>45626</v>
      </c>
      <c r="B70" s="54">
        <v>0.41666666666666669</v>
      </c>
      <c r="C70" s="54" t="s">
        <v>3</v>
      </c>
      <c r="D70" s="46" t="s">
        <v>550</v>
      </c>
      <c r="E70" s="99" t="s">
        <v>112</v>
      </c>
    </row>
    <row r="71" spans="1:5" x14ac:dyDescent="0.3">
      <c r="A71" s="53"/>
      <c r="B71" s="54"/>
      <c r="C71" s="54"/>
      <c r="D71" s="46"/>
      <c r="E71" s="99"/>
    </row>
    <row r="72" spans="1:5" x14ac:dyDescent="0.3">
      <c r="A72" s="48" t="s">
        <v>23</v>
      </c>
      <c r="B72" s="48" t="s">
        <v>24</v>
      </c>
      <c r="C72" s="48" t="s">
        <v>709</v>
      </c>
      <c r="D72" s="49" t="s">
        <v>20</v>
      </c>
      <c r="E72" s="49" t="s">
        <v>25</v>
      </c>
    </row>
    <row r="73" spans="1:5" x14ac:dyDescent="0.3">
      <c r="A73" s="53">
        <v>45640</v>
      </c>
      <c r="B73" s="54">
        <v>0.41666666666666669</v>
      </c>
      <c r="C73" s="54" t="s">
        <v>3</v>
      </c>
      <c r="D73" s="46" t="s">
        <v>624</v>
      </c>
      <c r="E73" s="99" t="s">
        <v>373</v>
      </c>
    </row>
    <row r="74" spans="1:5" x14ac:dyDescent="0.3">
      <c r="A74" s="53">
        <v>45640</v>
      </c>
      <c r="B74" s="54">
        <v>0.41666666666666669</v>
      </c>
      <c r="C74" s="54" t="s">
        <v>3</v>
      </c>
      <c r="D74" s="46" t="s">
        <v>551</v>
      </c>
      <c r="E74" s="99" t="s">
        <v>515</v>
      </c>
    </row>
    <row r="75" spans="1:5" x14ac:dyDescent="0.3">
      <c r="A75" s="53">
        <v>45640</v>
      </c>
      <c r="B75" s="54">
        <v>0.41666666666666669</v>
      </c>
      <c r="C75" s="54" t="s">
        <v>3</v>
      </c>
      <c r="D75" s="46" t="s">
        <v>552</v>
      </c>
      <c r="E75" s="99" t="s">
        <v>107</v>
      </c>
    </row>
    <row r="76" spans="1:5" x14ac:dyDescent="0.3">
      <c r="A76" s="53">
        <v>45640</v>
      </c>
      <c r="B76" s="54">
        <v>0.41666666666666669</v>
      </c>
      <c r="C76" s="54" t="s">
        <v>3</v>
      </c>
      <c r="D76" s="46" t="s">
        <v>229</v>
      </c>
      <c r="E76" s="99" t="s">
        <v>108</v>
      </c>
    </row>
    <row r="77" spans="1:5" x14ac:dyDescent="0.3">
      <c r="A77" s="53">
        <v>45640</v>
      </c>
      <c r="B77" s="54">
        <v>0.41666666666666669</v>
      </c>
      <c r="C77" s="54" t="s">
        <v>3</v>
      </c>
      <c r="D77" s="46" t="s">
        <v>606</v>
      </c>
      <c r="E77" s="99" t="s">
        <v>105</v>
      </c>
    </row>
    <row r="78" spans="1:5" x14ac:dyDescent="0.3">
      <c r="A78" s="53">
        <v>45640</v>
      </c>
      <c r="B78" s="54">
        <v>0.41666666666666669</v>
      </c>
      <c r="C78" s="54" t="s">
        <v>3</v>
      </c>
      <c r="D78" s="46" t="s">
        <v>553</v>
      </c>
      <c r="E78" s="99" t="s">
        <v>199</v>
      </c>
    </row>
    <row r="79" spans="1:5" x14ac:dyDescent="0.3">
      <c r="A79" s="53">
        <v>45640</v>
      </c>
      <c r="B79" s="54">
        <v>0.41666666666666669</v>
      </c>
      <c r="C79" s="54" t="s">
        <v>3</v>
      </c>
      <c r="D79" s="46" t="s">
        <v>554</v>
      </c>
      <c r="E79" s="99" t="s">
        <v>103</v>
      </c>
    </row>
    <row r="80" spans="1:5" x14ac:dyDescent="0.3">
      <c r="A80" s="53">
        <v>45640</v>
      </c>
      <c r="B80" s="54">
        <v>0.41666666666666669</v>
      </c>
      <c r="C80" s="54" t="s">
        <v>3</v>
      </c>
      <c r="D80" s="46" t="s">
        <v>555</v>
      </c>
      <c r="E80" s="99" t="s">
        <v>517</v>
      </c>
    </row>
    <row r="81" spans="1:5" x14ac:dyDescent="0.3">
      <c r="A81" s="53">
        <v>45640</v>
      </c>
      <c r="B81" s="54">
        <v>0.41666666666666669</v>
      </c>
      <c r="C81" s="54" t="s">
        <v>3</v>
      </c>
      <c r="D81" s="46" t="s">
        <v>556</v>
      </c>
      <c r="E81" s="99" t="s">
        <v>197</v>
      </c>
    </row>
    <row r="82" spans="1:5" x14ac:dyDescent="0.3">
      <c r="A82" s="53"/>
      <c r="B82" s="54"/>
      <c r="C82" s="54"/>
      <c r="D82" s="46"/>
      <c r="E82" s="99"/>
    </row>
    <row r="83" spans="1:5" x14ac:dyDescent="0.3">
      <c r="A83" s="48" t="s">
        <v>23</v>
      </c>
      <c r="B83" s="48" t="s">
        <v>24</v>
      </c>
      <c r="C83" s="48" t="s">
        <v>709</v>
      </c>
      <c r="D83" s="49" t="s">
        <v>21</v>
      </c>
      <c r="E83" s="49" t="s">
        <v>25</v>
      </c>
    </row>
    <row r="84" spans="1:5" x14ac:dyDescent="0.3">
      <c r="A84" s="53">
        <v>45661</v>
      </c>
      <c r="B84" s="54">
        <v>0.41666666666666669</v>
      </c>
      <c r="C84" s="54" t="s">
        <v>3</v>
      </c>
      <c r="D84" s="99" t="s">
        <v>615</v>
      </c>
      <c r="E84" s="99"/>
    </row>
    <row r="85" spans="1:5" x14ac:dyDescent="0.3">
      <c r="A85" s="53">
        <v>45661</v>
      </c>
      <c r="B85" s="54">
        <v>0.41666666666666669</v>
      </c>
      <c r="C85" s="54" t="s">
        <v>3</v>
      </c>
      <c r="D85" s="46" t="s">
        <v>234</v>
      </c>
      <c r="E85" s="99" t="s">
        <v>195</v>
      </c>
    </row>
    <row r="86" spans="1:5" x14ac:dyDescent="0.3">
      <c r="A86" s="53">
        <v>45661</v>
      </c>
      <c r="B86" s="54">
        <v>0.41666666666666669</v>
      </c>
      <c r="C86" s="54" t="s">
        <v>3</v>
      </c>
      <c r="D86" s="46" t="s">
        <v>557</v>
      </c>
      <c r="E86" s="99" t="s">
        <v>110</v>
      </c>
    </row>
    <row r="87" spans="1:5" x14ac:dyDescent="0.3">
      <c r="A87" s="53">
        <v>45661</v>
      </c>
      <c r="B87" s="54">
        <v>0.41666666666666669</v>
      </c>
      <c r="C87" s="54" t="s">
        <v>3</v>
      </c>
      <c r="D87" s="46" t="s">
        <v>558</v>
      </c>
      <c r="E87" s="99" t="s">
        <v>111</v>
      </c>
    </row>
    <row r="88" spans="1:5" x14ac:dyDescent="0.3">
      <c r="A88" s="53">
        <v>45661</v>
      </c>
      <c r="B88" s="54">
        <v>0.41666666666666669</v>
      </c>
      <c r="C88" s="54" t="s">
        <v>3</v>
      </c>
      <c r="D88" s="46" t="s">
        <v>607</v>
      </c>
      <c r="E88" s="99" t="s">
        <v>199</v>
      </c>
    </row>
    <row r="89" spans="1:5" x14ac:dyDescent="0.3">
      <c r="A89" s="53">
        <v>45661</v>
      </c>
      <c r="B89" s="54">
        <v>0.41666666666666669</v>
      </c>
      <c r="C89" s="54" t="s">
        <v>3</v>
      </c>
      <c r="D89" s="46" t="s">
        <v>559</v>
      </c>
      <c r="E89" s="99" t="s">
        <v>194</v>
      </c>
    </row>
    <row r="90" spans="1:5" x14ac:dyDescent="0.3">
      <c r="A90" s="53">
        <v>45661</v>
      </c>
      <c r="B90" s="54">
        <v>0.41666666666666669</v>
      </c>
      <c r="C90" s="54" t="s">
        <v>3</v>
      </c>
      <c r="D90" s="46" t="s">
        <v>560</v>
      </c>
      <c r="E90" s="99" t="s">
        <v>39</v>
      </c>
    </row>
    <row r="91" spans="1:5" x14ac:dyDescent="0.3">
      <c r="A91" s="53">
        <v>45661</v>
      </c>
      <c r="B91" s="54">
        <v>0.41666666666666669</v>
      </c>
      <c r="C91" s="54" t="s">
        <v>3</v>
      </c>
      <c r="D91" s="46" t="s">
        <v>431</v>
      </c>
      <c r="E91" s="99" t="s">
        <v>112</v>
      </c>
    </row>
    <row r="92" spans="1:5" x14ac:dyDescent="0.3">
      <c r="A92" s="53">
        <v>45661</v>
      </c>
      <c r="B92" s="54">
        <v>0.41666666666666669</v>
      </c>
      <c r="C92" s="54" t="s">
        <v>3</v>
      </c>
      <c r="D92" s="46" t="s">
        <v>561</v>
      </c>
      <c r="E92" s="99" t="s">
        <v>373</v>
      </c>
    </row>
    <row r="93" spans="1:5" x14ac:dyDescent="0.3">
      <c r="A93" s="53"/>
      <c r="B93" s="54"/>
      <c r="C93" s="54"/>
      <c r="D93" s="46"/>
      <c r="E93" s="99"/>
    </row>
    <row r="94" spans="1:5" x14ac:dyDescent="0.3">
      <c r="A94" s="48" t="s">
        <v>23</v>
      </c>
      <c r="B94" s="48" t="s">
        <v>24</v>
      </c>
      <c r="C94" s="48" t="s">
        <v>709</v>
      </c>
      <c r="D94" s="49" t="s">
        <v>22</v>
      </c>
      <c r="E94" s="49" t="s">
        <v>25</v>
      </c>
    </row>
    <row r="95" spans="1:5" x14ac:dyDescent="0.3">
      <c r="A95" s="53">
        <v>45675</v>
      </c>
      <c r="B95" s="54">
        <v>0.41666666666666669</v>
      </c>
      <c r="C95" s="54" t="s">
        <v>3</v>
      </c>
      <c r="D95" s="99" t="s">
        <v>620</v>
      </c>
      <c r="E95" s="99"/>
    </row>
    <row r="96" spans="1:5" x14ac:dyDescent="0.3">
      <c r="A96" s="53">
        <v>45675</v>
      </c>
      <c r="B96" s="54">
        <v>0.41666666666666669</v>
      </c>
      <c r="C96" s="54" t="s">
        <v>3</v>
      </c>
      <c r="D96" s="46" t="s">
        <v>562</v>
      </c>
      <c r="E96" s="99" t="s">
        <v>107</v>
      </c>
    </row>
    <row r="97" spans="1:5" x14ac:dyDescent="0.3">
      <c r="A97" s="53">
        <v>45675</v>
      </c>
      <c r="B97" s="54">
        <v>0.41666666666666669</v>
      </c>
      <c r="C97" s="54" t="s">
        <v>3</v>
      </c>
      <c r="D97" s="46" t="s">
        <v>432</v>
      </c>
      <c r="E97" s="99" t="s">
        <v>108</v>
      </c>
    </row>
    <row r="98" spans="1:5" x14ac:dyDescent="0.3">
      <c r="A98" s="53">
        <v>45675</v>
      </c>
      <c r="B98" s="54">
        <v>0.41666666666666669</v>
      </c>
      <c r="C98" s="54" t="s">
        <v>3</v>
      </c>
      <c r="D98" s="46" t="s">
        <v>563</v>
      </c>
      <c r="E98" s="99" t="s">
        <v>109</v>
      </c>
    </row>
    <row r="99" spans="1:5" x14ac:dyDescent="0.3">
      <c r="A99" s="53">
        <v>45675</v>
      </c>
      <c r="B99" s="54">
        <v>0.41666666666666669</v>
      </c>
      <c r="C99" s="54" t="s">
        <v>3</v>
      </c>
      <c r="D99" s="46" t="s">
        <v>564</v>
      </c>
      <c r="E99" s="99" t="s">
        <v>199</v>
      </c>
    </row>
    <row r="100" spans="1:5" x14ac:dyDescent="0.3">
      <c r="A100" s="53">
        <v>45675</v>
      </c>
      <c r="B100" s="54">
        <v>0.41666666666666669</v>
      </c>
      <c r="C100" s="54" t="s">
        <v>3</v>
      </c>
      <c r="D100" s="46" t="s">
        <v>320</v>
      </c>
      <c r="E100" s="99" t="s">
        <v>105</v>
      </c>
    </row>
    <row r="101" spans="1:5" x14ac:dyDescent="0.3">
      <c r="A101" s="53">
        <v>45675</v>
      </c>
      <c r="B101" s="54">
        <v>0.41666666666666669</v>
      </c>
      <c r="C101" s="54" t="s">
        <v>3</v>
      </c>
      <c r="D101" s="46" t="s">
        <v>565</v>
      </c>
      <c r="E101" s="99" t="s">
        <v>106</v>
      </c>
    </row>
    <row r="102" spans="1:5" x14ac:dyDescent="0.3">
      <c r="A102" s="53">
        <v>45675</v>
      </c>
      <c r="B102" s="54">
        <v>0.41666666666666669</v>
      </c>
      <c r="C102" s="54" t="s">
        <v>3</v>
      </c>
      <c r="D102" s="46" t="s">
        <v>245</v>
      </c>
      <c r="E102" s="99" t="s">
        <v>197</v>
      </c>
    </row>
    <row r="103" spans="1:5" x14ac:dyDescent="0.3">
      <c r="A103" s="53">
        <v>45675</v>
      </c>
      <c r="B103" s="54">
        <v>0.41666666666666669</v>
      </c>
      <c r="C103" s="54" t="s">
        <v>3</v>
      </c>
      <c r="D103" s="46" t="s">
        <v>566</v>
      </c>
      <c r="E103" s="99" t="s">
        <v>104</v>
      </c>
    </row>
    <row r="104" spans="1:5" x14ac:dyDescent="0.3">
      <c r="A104" s="53"/>
      <c r="B104" s="54"/>
      <c r="C104" s="54"/>
      <c r="D104" s="46"/>
      <c r="E104" s="99"/>
    </row>
    <row r="105" spans="1:5" x14ac:dyDescent="0.3">
      <c r="A105" s="48" t="s">
        <v>23</v>
      </c>
      <c r="B105" s="48" t="s">
        <v>24</v>
      </c>
      <c r="C105" s="48" t="s">
        <v>709</v>
      </c>
      <c r="D105" s="49" t="s">
        <v>26</v>
      </c>
      <c r="E105" s="49" t="s">
        <v>25</v>
      </c>
    </row>
    <row r="106" spans="1:5" x14ac:dyDescent="0.3">
      <c r="A106" s="53">
        <v>45689</v>
      </c>
      <c r="B106" s="54">
        <v>0.41666666666666669</v>
      </c>
      <c r="C106" s="54" t="s">
        <v>3</v>
      </c>
      <c r="D106" s="99" t="s">
        <v>616</v>
      </c>
      <c r="E106" s="99"/>
    </row>
    <row r="107" spans="1:5" x14ac:dyDescent="0.3">
      <c r="A107" s="53">
        <v>45689</v>
      </c>
      <c r="B107" s="54">
        <v>0.41666666666666669</v>
      </c>
      <c r="C107" s="54" t="s">
        <v>3</v>
      </c>
      <c r="D107" s="46" t="s">
        <v>567</v>
      </c>
      <c r="E107" s="99" t="s">
        <v>110</v>
      </c>
    </row>
    <row r="108" spans="1:5" x14ac:dyDescent="0.3">
      <c r="A108" s="53">
        <v>45689</v>
      </c>
      <c r="B108" s="54">
        <v>0.41666666666666669</v>
      </c>
      <c r="C108" s="54" t="s">
        <v>3</v>
      </c>
      <c r="D108" s="46" t="s">
        <v>568</v>
      </c>
      <c r="E108" s="99" t="s">
        <v>111</v>
      </c>
    </row>
    <row r="109" spans="1:5" x14ac:dyDescent="0.3">
      <c r="A109" s="53">
        <v>45689</v>
      </c>
      <c r="B109" s="54">
        <v>0.41666666666666669</v>
      </c>
      <c r="C109" s="54" t="s">
        <v>3</v>
      </c>
      <c r="D109" s="46" t="s">
        <v>608</v>
      </c>
      <c r="E109" s="99" t="s">
        <v>517</v>
      </c>
    </row>
    <row r="110" spans="1:5" x14ac:dyDescent="0.3">
      <c r="A110" s="53">
        <v>45689</v>
      </c>
      <c r="B110" s="54">
        <v>0.41666666666666669</v>
      </c>
      <c r="C110" s="54" t="s">
        <v>3</v>
      </c>
      <c r="D110" s="46" t="s">
        <v>569</v>
      </c>
      <c r="E110" s="99" t="s">
        <v>194</v>
      </c>
    </row>
    <row r="111" spans="1:5" x14ac:dyDescent="0.3">
      <c r="A111" s="53">
        <v>45689</v>
      </c>
      <c r="B111" s="54">
        <v>0.41666666666666669</v>
      </c>
      <c r="C111" s="54" t="s">
        <v>3</v>
      </c>
      <c r="D111" s="46" t="s">
        <v>570</v>
      </c>
      <c r="E111" s="99" t="s">
        <v>39</v>
      </c>
    </row>
    <row r="112" spans="1:5" x14ac:dyDescent="0.3">
      <c r="A112" s="53">
        <v>45689</v>
      </c>
      <c r="B112" s="54">
        <v>0.41666666666666669</v>
      </c>
      <c r="C112" s="54" t="s">
        <v>3</v>
      </c>
      <c r="D112" s="46" t="s">
        <v>571</v>
      </c>
      <c r="E112" s="99" t="s">
        <v>112</v>
      </c>
    </row>
    <row r="113" spans="1:5" x14ac:dyDescent="0.3">
      <c r="A113" s="53">
        <v>45689</v>
      </c>
      <c r="B113" s="54">
        <v>0.41666666666666669</v>
      </c>
      <c r="C113" s="54" t="s">
        <v>3</v>
      </c>
      <c r="D113" s="46" t="s">
        <v>572</v>
      </c>
      <c r="E113" s="99" t="s">
        <v>516</v>
      </c>
    </row>
    <row r="114" spans="1:5" x14ac:dyDescent="0.3">
      <c r="A114" s="53">
        <v>45689</v>
      </c>
      <c r="B114" s="54">
        <v>0.41666666666666669</v>
      </c>
      <c r="C114" s="54" t="s">
        <v>3</v>
      </c>
      <c r="D114" s="46" t="s">
        <v>625</v>
      </c>
      <c r="E114" s="99" t="s">
        <v>107</v>
      </c>
    </row>
    <row r="115" spans="1:5" x14ac:dyDescent="0.3">
      <c r="A115" s="53"/>
      <c r="B115" s="54"/>
      <c r="C115" s="54"/>
      <c r="D115" s="46"/>
      <c r="E115" s="99"/>
    </row>
    <row r="116" spans="1:5" x14ac:dyDescent="0.3">
      <c r="A116" s="48" t="s">
        <v>23</v>
      </c>
      <c r="B116" s="48" t="s">
        <v>24</v>
      </c>
      <c r="C116" s="48" t="s">
        <v>709</v>
      </c>
      <c r="D116" s="49" t="s">
        <v>27</v>
      </c>
      <c r="E116" s="49" t="s">
        <v>25</v>
      </c>
    </row>
    <row r="117" spans="1:5" x14ac:dyDescent="0.3">
      <c r="A117" s="53">
        <v>45703</v>
      </c>
      <c r="B117" s="54">
        <v>0.41666666666666669</v>
      </c>
      <c r="C117" s="54" t="s">
        <v>3</v>
      </c>
      <c r="D117" s="99" t="s">
        <v>503</v>
      </c>
      <c r="E117" s="99"/>
    </row>
    <row r="118" spans="1:5" x14ac:dyDescent="0.3">
      <c r="A118" s="53">
        <v>45703</v>
      </c>
      <c r="B118" s="54">
        <v>0.41666666666666669</v>
      </c>
      <c r="C118" s="54" t="s">
        <v>3</v>
      </c>
      <c r="D118" s="46" t="s">
        <v>632</v>
      </c>
      <c r="E118" s="99" t="s">
        <v>515</v>
      </c>
    </row>
    <row r="119" spans="1:5" x14ac:dyDescent="0.3">
      <c r="A119" s="53">
        <v>45703</v>
      </c>
      <c r="B119" s="54">
        <v>0.41666666666666669</v>
      </c>
      <c r="C119" s="54" t="s">
        <v>3</v>
      </c>
      <c r="D119" s="46" t="s">
        <v>573</v>
      </c>
      <c r="E119" s="99" t="s">
        <v>109</v>
      </c>
    </row>
    <row r="120" spans="1:5" x14ac:dyDescent="0.3">
      <c r="A120" s="53">
        <v>45703</v>
      </c>
      <c r="B120" s="54">
        <v>0.41666666666666669</v>
      </c>
      <c r="C120" s="54" t="s">
        <v>3</v>
      </c>
      <c r="D120" s="46" t="s">
        <v>574</v>
      </c>
      <c r="E120" s="99" t="s">
        <v>199</v>
      </c>
    </row>
    <row r="121" spans="1:5" x14ac:dyDescent="0.3">
      <c r="A121" s="53">
        <v>45703</v>
      </c>
      <c r="B121" s="54">
        <v>0.41666666666666669</v>
      </c>
      <c r="C121" s="54" t="s">
        <v>3</v>
      </c>
      <c r="D121" s="46" t="s">
        <v>327</v>
      </c>
      <c r="E121" s="99" t="s">
        <v>103</v>
      </c>
    </row>
    <row r="122" spans="1:5" x14ac:dyDescent="0.3">
      <c r="A122" s="53">
        <v>45703</v>
      </c>
      <c r="B122" s="54">
        <v>0.41666666666666669</v>
      </c>
      <c r="C122" s="54" t="s">
        <v>3</v>
      </c>
      <c r="D122" s="46" t="s">
        <v>575</v>
      </c>
      <c r="E122" s="99" t="s">
        <v>106</v>
      </c>
    </row>
    <row r="123" spans="1:5" x14ac:dyDescent="0.3">
      <c r="A123" s="53">
        <v>45703</v>
      </c>
      <c r="B123" s="54">
        <v>0.41666666666666669</v>
      </c>
      <c r="C123" s="54" t="s">
        <v>3</v>
      </c>
      <c r="D123" s="46" t="s">
        <v>249</v>
      </c>
      <c r="E123" s="99" t="s">
        <v>105</v>
      </c>
    </row>
    <row r="124" spans="1:5" x14ac:dyDescent="0.3">
      <c r="A124" s="53">
        <v>45703</v>
      </c>
      <c r="B124" s="54">
        <v>0.41666666666666669</v>
      </c>
      <c r="C124" s="54" t="s">
        <v>3</v>
      </c>
      <c r="D124" s="46" t="s">
        <v>576</v>
      </c>
      <c r="E124" s="99" t="s">
        <v>104</v>
      </c>
    </row>
    <row r="125" spans="1:5" x14ac:dyDescent="0.3">
      <c r="A125" s="53">
        <v>45703</v>
      </c>
      <c r="B125" s="54">
        <v>0.41666666666666669</v>
      </c>
      <c r="C125" s="54" t="s">
        <v>3</v>
      </c>
      <c r="D125" s="46" t="s">
        <v>259</v>
      </c>
      <c r="E125" s="99" t="s">
        <v>195</v>
      </c>
    </row>
    <row r="126" spans="1:5" x14ac:dyDescent="0.3">
      <c r="A126" s="53"/>
      <c r="B126" s="54"/>
      <c r="C126" s="54"/>
      <c r="D126" s="46"/>
      <c r="E126" s="99"/>
    </row>
    <row r="127" spans="1:5" x14ac:dyDescent="0.3">
      <c r="A127" s="48" t="s">
        <v>23</v>
      </c>
      <c r="B127" s="48" t="s">
        <v>24</v>
      </c>
      <c r="C127" s="48" t="s">
        <v>709</v>
      </c>
      <c r="D127" s="49" t="s">
        <v>201</v>
      </c>
      <c r="E127" s="49" t="s">
        <v>25</v>
      </c>
    </row>
    <row r="128" spans="1:5" x14ac:dyDescent="0.3">
      <c r="A128" s="53">
        <v>45717</v>
      </c>
      <c r="B128" s="54">
        <v>0.41666666666666669</v>
      </c>
      <c r="C128" s="54" t="s">
        <v>3</v>
      </c>
      <c r="D128" s="99" t="s">
        <v>617</v>
      </c>
      <c r="E128" s="99"/>
    </row>
    <row r="129" spans="1:5" x14ac:dyDescent="0.3">
      <c r="A129" s="53">
        <v>45717</v>
      </c>
      <c r="B129" s="54">
        <v>0.41666666666666669</v>
      </c>
      <c r="C129" s="54" t="s">
        <v>3</v>
      </c>
      <c r="D129" s="46" t="s">
        <v>577</v>
      </c>
      <c r="E129" s="99" t="s">
        <v>111</v>
      </c>
    </row>
    <row r="130" spans="1:5" x14ac:dyDescent="0.3">
      <c r="A130" s="53">
        <v>45717</v>
      </c>
      <c r="B130" s="54">
        <v>0.41666666666666669</v>
      </c>
      <c r="C130" s="54" t="s">
        <v>3</v>
      </c>
      <c r="D130" s="46" t="s">
        <v>609</v>
      </c>
      <c r="E130" s="99" t="s">
        <v>104</v>
      </c>
    </row>
    <row r="131" spans="1:5" x14ac:dyDescent="0.3">
      <c r="A131" s="53">
        <v>45717</v>
      </c>
      <c r="B131" s="54">
        <v>0.41666666666666669</v>
      </c>
      <c r="C131" s="54" t="s">
        <v>3</v>
      </c>
      <c r="D131" s="46" t="s">
        <v>443</v>
      </c>
      <c r="E131" s="99" t="s">
        <v>194</v>
      </c>
    </row>
    <row r="132" spans="1:5" x14ac:dyDescent="0.3">
      <c r="A132" s="53">
        <v>45717</v>
      </c>
      <c r="B132" s="54">
        <v>0.41666666666666669</v>
      </c>
      <c r="C132" s="54" t="s">
        <v>3</v>
      </c>
      <c r="D132" s="46" t="s">
        <v>578</v>
      </c>
      <c r="E132" s="99" t="s">
        <v>39</v>
      </c>
    </row>
    <row r="133" spans="1:5" x14ac:dyDescent="0.3">
      <c r="A133" s="53">
        <v>45717</v>
      </c>
      <c r="B133" s="54">
        <v>0.41666666666666669</v>
      </c>
      <c r="C133" s="54" t="s">
        <v>3</v>
      </c>
      <c r="D133" s="46" t="s">
        <v>635</v>
      </c>
      <c r="E133" s="99" t="s">
        <v>103</v>
      </c>
    </row>
    <row r="134" spans="1:5" x14ac:dyDescent="0.3">
      <c r="A134" s="53">
        <v>45717</v>
      </c>
      <c r="B134" s="54">
        <v>0.41666666666666669</v>
      </c>
      <c r="C134" s="54" t="s">
        <v>3</v>
      </c>
      <c r="D134" s="46" t="s">
        <v>626</v>
      </c>
      <c r="E134" s="99" t="s">
        <v>199</v>
      </c>
    </row>
    <row r="135" spans="1:5" x14ac:dyDescent="0.3">
      <c r="A135" s="53">
        <v>45717</v>
      </c>
      <c r="B135" s="54">
        <v>0.41666666666666669</v>
      </c>
      <c r="C135" s="54" t="s">
        <v>3</v>
      </c>
      <c r="D135" s="46" t="s">
        <v>579</v>
      </c>
      <c r="E135" s="99" t="s">
        <v>515</v>
      </c>
    </row>
    <row r="136" spans="1:5" x14ac:dyDescent="0.3">
      <c r="A136" s="53">
        <v>45717</v>
      </c>
      <c r="B136" s="54">
        <v>0.41666666666666669</v>
      </c>
      <c r="C136" s="54" t="s">
        <v>3</v>
      </c>
      <c r="D136" s="46" t="s">
        <v>253</v>
      </c>
      <c r="E136" s="99" t="s">
        <v>107</v>
      </c>
    </row>
    <row r="137" spans="1:5" x14ac:dyDescent="0.3">
      <c r="A137" s="53"/>
      <c r="B137" s="54"/>
      <c r="C137" s="54"/>
      <c r="D137" s="46"/>
      <c r="E137" s="99"/>
    </row>
    <row r="138" spans="1:5" x14ac:dyDescent="0.3">
      <c r="A138" s="157">
        <v>45724</v>
      </c>
      <c r="B138" s="158" t="s">
        <v>95</v>
      </c>
      <c r="C138" s="158" t="s">
        <v>3</v>
      </c>
      <c r="D138" s="156" t="s">
        <v>379</v>
      </c>
      <c r="E138" s="156" t="s">
        <v>95</v>
      </c>
    </row>
    <row r="139" spans="1:5" x14ac:dyDescent="0.3">
      <c r="A139" s="53"/>
      <c r="B139" s="54"/>
      <c r="C139" s="54"/>
      <c r="D139" s="46"/>
      <c r="E139" s="99"/>
    </row>
    <row r="140" spans="1:5" x14ac:dyDescent="0.3">
      <c r="A140" s="48" t="s">
        <v>23</v>
      </c>
      <c r="B140" s="48" t="s">
        <v>24</v>
      </c>
      <c r="C140" s="48" t="s">
        <v>709</v>
      </c>
      <c r="D140" s="49" t="s">
        <v>202</v>
      </c>
      <c r="E140" s="49" t="s">
        <v>25</v>
      </c>
    </row>
    <row r="141" spans="1:5" x14ac:dyDescent="0.3">
      <c r="A141" s="53">
        <v>45738</v>
      </c>
      <c r="B141" s="54">
        <v>0.41666666666666669</v>
      </c>
      <c r="C141" s="54" t="s">
        <v>3</v>
      </c>
      <c r="D141" s="99" t="s">
        <v>504</v>
      </c>
      <c r="E141" s="99"/>
    </row>
    <row r="142" spans="1:5" x14ac:dyDescent="0.3">
      <c r="A142" s="53">
        <v>45738</v>
      </c>
      <c r="B142" s="54">
        <v>0.41666666666666669</v>
      </c>
      <c r="C142" s="54" t="s">
        <v>3</v>
      </c>
      <c r="D142" s="46" t="s">
        <v>631</v>
      </c>
      <c r="E142" s="99" t="s">
        <v>107</v>
      </c>
    </row>
    <row r="143" spans="1:5" x14ac:dyDescent="0.3">
      <c r="A143" s="53">
        <v>45738</v>
      </c>
      <c r="B143" s="54">
        <v>0.41666666666666669</v>
      </c>
      <c r="C143" s="54" t="s">
        <v>3</v>
      </c>
      <c r="D143" s="46" t="s">
        <v>629</v>
      </c>
      <c r="E143" s="99" t="s">
        <v>515</v>
      </c>
    </row>
    <row r="144" spans="1:5" x14ac:dyDescent="0.3">
      <c r="A144" s="53">
        <v>45738</v>
      </c>
      <c r="B144" s="54">
        <v>0.41666666666666669</v>
      </c>
      <c r="C144" s="54" t="s">
        <v>3</v>
      </c>
      <c r="D144" s="46" t="s">
        <v>580</v>
      </c>
      <c r="E144" s="99" t="s">
        <v>103</v>
      </c>
    </row>
    <row r="145" spans="1:5" x14ac:dyDescent="0.3">
      <c r="A145" s="53">
        <v>45738</v>
      </c>
      <c r="B145" s="54">
        <v>0.41666666666666669</v>
      </c>
      <c r="C145" s="54" t="s">
        <v>3</v>
      </c>
      <c r="D145" s="46" t="s">
        <v>581</v>
      </c>
      <c r="E145" s="99" t="s">
        <v>517</v>
      </c>
    </row>
    <row r="146" spans="1:5" x14ac:dyDescent="0.3">
      <c r="A146" s="53">
        <v>45738</v>
      </c>
      <c r="B146" s="54">
        <v>0.41666666666666669</v>
      </c>
      <c r="C146" s="54" t="s">
        <v>3</v>
      </c>
      <c r="D146" s="46" t="s">
        <v>448</v>
      </c>
      <c r="E146" s="99" t="s">
        <v>197</v>
      </c>
    </row>
    <row r="147" spans="1:5" x14ac:dyDescent="0.3">
      <c r="A147" s="53">
        <v>45738</v>
      </c>
      <c r="B147" s="54">
        <v>0.41666666666666669</v>
      </c>
      <c r="C147" s="54" t="s">
        <v>3</v>
      </c>
      <c r="D147" s="46" t="s">
        <v>582</v>
      </c>
      <c r="E147" s="99" t="s">
        <v>104</v>
      </c>
    </row>
    <row r="148" spans="1:5" x14ac:dyDescent="0.3">
      <c r="A148" s="53">
        <v>45738</v>
      </c>
      <c r="B148" s="54">
        <v>0.41666666666666669</v>
      </c>
      <c r="C148" s="54" t="s">
        <v>3</v>
      </c>
      <c r="D148" s="46" t="s">
        <v>261</v>
      </c>
      <c r="E148" s="99" t="s">
        <v>105</v>
      </c>
    </row>
    <row r="149" spans="1:5" x14ac:dyDescent="0.3">
      <c r="A149" s="53">
        <v>45738</v>
      </c>
      <c r="B149" s="54">
        <v>0.41666666666666669</v>
      </c>
      <c r="C149" s="54" t="s">
        <v>3</v>
      </c>
      <c r="D149" s="46" t="s">
        <v>583</v>
      </c>
      <c r="E149" s="99" t="s">
        <v>110</v>
      </c>
    </row>
    <row r="150" spans="1:5" x14ac:dyDescent="0.3">
      <c r="A150" s="53"/>
      <c r="B150" s="54"/>
      <c r="C150" s="54"/>
      <c r="D150" s="46"/>
      <c r="E150" s="99"/>
    </row>
    <row r="151" spans="1:5" x14ac:dyDescent="0.3">
      <c r="A151" s="48" t="s">
        <v>23</v>
      </c>
      <c r="B151" s="48" t="s">
        <v>24</v>
      </c>
      <c r="C151" s="48" t="s">
        <v>709</v>
      </c>
      <c r="D151" s="49" t="s">
        <v>375</v>
      </c>
      <c r="E151" s="49" t="s">
        <v>25</v>
      </c>
    </row>
    <row r="152" spans="1:5" x14ac:dyDescent="0.3">
      <c r="A152" s="53">
        <v>45752</v>
      </c>
      <c r="B152" s="54">
        <v>0.41666666666666669</v>
      </c>
      <c r="C152" s="54" t="s">
        <v>3</v>
      </c>
      <c r="D152" s="99" t="s">
        <v>618</v>
      </c>
      <c r="E152" s="99"/>
    </row>
    <row r="153" spans="1:5" x14ac:dyDescent="0.3">
      <c r="A153" s="53">
        <v>45752</v>
      </c>
      <c r="B153" s="54">
        <v>0.41666666666666669</v>
      </c>
      <c r="C153" s="54" t="s">
        <v>3</v>
      </c>
      <c r="D153" s="46" t="s">
        <v>345</v>
      </c>
      <c r="E153" s="99" t="s">
        <v>105</v>
      </c>
    </row>
    <row r="154" spans="1:5" x14ac:dyDescent="0.3">
      <c r="A154" s="53">
        <v>45752</v>
      </c>
      <c r="B154" s="54">
        <v>0.41666666666666669</v>
      </c>
      <c r="C154" s="54" t="s">
        <v>3</v>
      </c>
      <c r="D154" s="46" t="s">
        <v>584</v>
      </c>
      <c r="E154" s="99" t="s">
        <v>194</v>
      </c>
    </row>
    <row r="155" spans="1:5" x14ac:dyDescent="0.3">
      <c r="A155" s="53">
        <v>45752</v>
      </c>
      <c r="B155" s="54">
        <v>0.41666666666666669</v>
      </c>
      <c r="C155" s="54" t="s">
        <v>3</v>
      </c>
      <c r="D155" s="46" t="s">
        <v>585</v>
      </c>
      <c r="E155" s="99" t="s">
        <v>39</v>
      </c>
    </row>
    <row r="156" spans="1:5" x14ac:dyDescent="0.3">
      <c r="A156" s="53">
        <v>45752</v>
      </c>
      <c r="B156" s="54">
        <v>0.41666666666666669</v>
      </c>
      <c r="C156" s="54" t="s">
        <v>3</v>
      </c>
      <c r="D156" s="46" t="s">
        <v>263</v>
      </c>
      <c r="E156" s="99" t="s">
        <v>112</v>
      </c>
    </row>
    <row r="157" spans="1:5" x14ac:dyDescent="0.3">
      <c r="A157" s="53">
        <v>45752</v>
      </c>
      <c r="B157" s="54">
        <v>0.41666666666666669</v>
      </c>
      <c r="C157" s="54" t="s">
        <v>3</v>
      </c>
      <c r="D157" s="46" t="s">
        <v>586</v>
      </c>
      <c r="E157" s="99" t="s">
        <v>373</v>
      </c>
    </row>
    <row r="158" spans="1:5" x14ac:dyDescent="0.3">
      <c r="A158" s="53">
        <v>45752</v>
      </c>
      <c r="B158" s="54">
        <v>0.41666666666666669</v>
      </c>
      <c r="C158" s="54" t="s">
        <v>3</v>
      </c>
      <c r="D158" s="46" t="s">
        <v>587</v>
      </c>
      <c r="E158" s="99" t="s">
        <v>515</v>
      </c>
    </row>
    <row r="159" spans="1:5" x14ac:dyDescent="0.3">
      <c r="A159" s="53">
        <v>45752</v>
      </c>
      <c r="B159" s="54">
        <v>0.41666666666666669</v>
      </c>
      <c r="C159" s="54" t="s">
        <v>3</v>
      </c>
      <c r="D159" s="46" t="s">
        <v>588</v>
      </c>
      <c r="E159" s="99" t="s">
        <v>107</v>
      </c>
    </row>
    <row r="160" spans="1:5" x14ac:dyDescent="0.3">
      <c r="A160" s="53">
        <v>45752</v>
      </c>
      <c r="B160" s="54">
        <v>0.41666666666666669</v>
      </c>
      <c r="C160" s="54" t="s">
        <v>3</v>
      </c>
      <c r="D160" s="46" t="s">
        <v>633</v>
      </c>
      <c r="E160" s="99" t="s">
        <v>109</v>
      </c>
    </row>
    <row r="161" spans="1:5" x14ac:dyDescent="0.3">
      <c r="A161" s="53"/>
      <c r="B161" s="54"/>
      <c r="C161" s="54"/>
      <c r="D161" s="46"/>
      <c r="E161" s="99"/>
    </row>
    <row r="162" spans="1:5" x14ac:dyDescent="0.3">
      <c r="A162" s="48" t="s">
        <v>23</v>
      </c>
      <c r="B162" s="48" t="s">
        <v>24</v>
      </c>
      <c r="C162" s="48" t="s">
        <v>709</v>
      </c>
      <c r="D162" s="49" t="s">
        <v>376</v>
      </c>
      <c r="E162" s="49" t="s">
        <v>25</v>
      </c>
    </row>
    <row r="163" spans="1:5" x14ac:dyDescent="0.3">
      <c r="A163" s="53">
        <v>45773</v>
      </c>
      <c r="B163" s="54">
        <v>0.41666666666666669</v>
      </c>
      <c r="C163" s="54" t="s">
        <v>3</v>
      </c>
      <c r="D163" s="99" t="s">
        <v>621</v>
      </c>
      <c r="E163" s="99"/>
    </row>
    <row r="164" spans="1:5" x14ac:dyDescent="0.3">
      <c r="A164" s="53">
        <v>45773</v>
      </c>
      <c r="B164" s="54">
        <v>0.41666666666666669</v>
      </c>
      <c r="C164" s="54" t="s">
        <v>3</v>
      </c>
      <c r="D164" s="46" t="s">
        <v>634</v>
      </c>
      <c r="E164" s="99" t="s">
        <v>108</v>
      </c>
    </row>
    <row r="165" spans="1:5" x14ac:dyDescent="0.3">
      <c r="A165" s="53">
        <v>45773</v>
      </c>
      <c r="B165" s="54">
        <v>0.41666666666666669</v>
      </c>
      <c r="C165" s="54" t="s">
        <v>3</v>
      </c>
      <c r="D165" s="46" t="s">
        <v>460</v>
      </c>
      <c r="E165" s="99" t="s">
        <v>103</v>
      </c>
    </row>
    <row r="166" spans="1:5" x14ac:dyDescent="0.3">
      <c r="A166" s="53">
        <v>45773</v>
      </c>
      <c r="B166" s="54">
        <v>0.41666666666666669</v>
      </c>
      <c r="C166" s="54" t="s">
        <v>3</v>
      </c>
      <c r="D166" s="46" t="s">
        <v>589</v>
      </c>
      <c r="E166" s="99" t="s">
        <v>106</v>
      </c>
    </row>
    <row r="167" spans="1:5" x14ac:dyDescent="0.3">
      <c r="A167" s="53">
        <v>45773</v>
      </c>
      <c r="B167" s="54">
        <v>0.41666666666666669</v>
      </c>
      <c r="C167" s="54" t="s">
        <v>3</v>
      </c>
      <c r="D167" s="46" t="s">
        <v>590</v>
      </c>
      <c r="E167" s="99" t="s">
        <v>197</v>
      </c>
    </row>
    <row r="168" spans="1:5" x14ac:dyDescent="0.3">
      <c r="A168" s="53">
        <v>45773</v>
      </c>
      <c r="B168" s="54">
        <v>0.41666666666666669</v>
      </c>
      <c r="C168" s="54" t="s">
        <v>3</v>
      </c>
      <c r="D168" s="46" t="s">
        <v>591</v>
      </c>
      <c r="E168" s="99" t="s">
        <v>104</v>
      </c>
    </row>
    <row r="169" spans="1:5" x14ac:dyDescent="0.3">
      <c r="A169" s="53">
        <v>45773</v>
      </c>
      <c r="B169" s="54">
        <v>0.41666666666666669</v>
      </c>
      <c r="C169" s="54" t="s">
        <v>3</v>
      </c>
      <c r="D169" s="46" t="s">
        <v>592</v>
      </c>
      <c r="E169" s="99" t="s">
        <v>195</v>
      </c>
    </row>
    <row r="170" spans="1:5" x14ac:dyDescent="0.3">
      <c r="A170" s="53">
        <v>45773</v>
      </c>
      <c r="B170" s="54">
        <v>0.41666666666666669</v>
      </c>
      <c r="C170" s="54" t="s">
        <v>3</v>
      </c>
      <c r="D170" s="46" t="s">
        <v>475</v>
      </c>
      <c r="E170" s="99" t="s">
        <v>110</v>
      </c>
    </row>
    <row r="171" spans="1:5" x14ac:dyDescent="0.3">
      <c r="A171" s="53">
        <v>45773</v>
      </c>
      <c r="B171" s="54">
        <v>0.41666666666666669</v>
      </c>
      <c r="C171" s="54" t="s">
        <v>3</v>
      </c>
      <c r="D171" s="46" t="s">
        <v>593</v>
      </c>
      <c r="E171" s="99" t="s">
        <v>111</v>
      </c>
    </row>
    <row r="172" spans="1:5" x14ac:dyDescent="0.3">
      <c r="A172" s="53"/>
      <c r="B172" s="54"/>
      <c r="C172" s="54"/>
      <c r="D172" s="46"/>
      <c r="E172" s="99"/>
    </row>
    <row r="173" spans="1:5" x14ac:dyDescent="0.3">
      <c r="A173" s="48" t="s">
        <v>23</v>
      </c>
      <c r="B173" s="48" t="s">
        <v>24</v>
      </c>
      <c r="C173" s="48" t="s">
        <v>709</v>
      </c>
      <c r="D173" s="49" t="s">
        <v>377</v>
      </c>
      <c r="E173" s="49" t="s">
        <v>25</v>
      </c>
    </row>
    <row r="174" spans="1:5" x14ac:dyDescent="0.3">
      <c r="A174" s="53">
        <v>45787</v>
      </c>
      <c r="B174" s="54">
        <v>0.41666666666666669</v>
      </c>
      <c r="C174" s="54" t="s">
        <v>3</v>
      </c>
      <c r="D174" s="99" t="s">
        <v>619</v>
      </c>
      <c r="E174" s="99"/>
    </row>
    <row r="175" spans="1:5" x14ac:dyDescent="0.3">
      <c r="A175" s="53">
        <v>45787</v>
      </c>
      <c r="B175" s="54">
        <v>0.41666666666666669</v>
      </c>
      <c r="C175" s="54" t="s">
        <v>3</v>
      </c>
      <c r="D175" s="46" t="s">
        <v>594</v>
      </c>
      <c r="E175" s="99" t="s">
        <v>194</v>
      </c>
    </row>
    <row r="176" spans="1:5" x14ac:dyDescent="0.3">
      <c r="A176" s="53">
        <v>45787</v>
      </c>
      <c r="B176" s="54">
        <v>0.41666666666666669</v>
      </c>
      <c r="C176" s="54" t="s">
        <v>3</v>
      </c>
      <c r="D176" s="46" t="s">
        <v>595</v>
      </c>
      <c r="E176" s="99" t="s">
        <v>39</v>
      </c>
    </row>
    <row r="177" spans="1:5" x14ac:dyDescent="0.3">
      <c r="A177" s="53">
        <v>45787</v>
      </c>
      <c r="B177" s="54">
        <v>0.41666666666666669</v>
      </c>
      <c r="C177" s="54" t="s">
        <v>3</v>
      </c>
      <c r="D177" s="46" t="s">
        <v>275</v>
      </c>
      <c r="E177" s="99" t="s">
        <v>112</v>
      </c>
    </row>
    <row r="178" spans="1:5" x14ac:dyDescent="0.3">
      <c r="A178" s="53">
        <v>45787</v>
      </c>
      <c r="B178" s="54">
        <v>0.41666666666666669</v>
      </c>
      <c r="C178" s="54" t="s">
        <v>3</v>
      </c>
      <c r="D178" s="46" t="s">
        <v>596</v>
      </c>
      <c r="E178" s="99" t="s">
        <v>516</v>
      </c>
    </row>
    <row r="179" spans="1:5" x14ac:dyDescent="0.3">
      <c r="A179" s="53">
        <v>45787</v>
      </c>
      <c r="B179" s="54">
        <v>0.41666666666666669</v>
      </c>
      <c r="C179" s="54" t="s">
        <v>3</v>
      </c>
      <c r="D179" s="46" t="s">
        <v>627</v>
      </c>
      <c r="E179" s="99" t="s">
        <v>197</v>
      </c>
    </row>
    <row r="180" spans="1:5" x14ac:dyDescent="0.3">
      <c r="A180" s="53">
        <v>45787</v>
      </c>
      <c r="B180" s="54">
        <v>0.41666666666666669</v>
      </c>
      <c r="C180" s="54" t="s">
        <v>3</v>
      </c>
      <c r="D180" s="46" t="s">
        <v>597</v>
      </c>
      <c r="E180" s="99" t="s">
        <v>107</v>
      </c>
    </row>
    <row r="181" spans="1:5" x14ac:dyDescent="0.3">
      <c r="A181" s="53">
        <v>45787</v>
      </c>
      <c r="B181" s="54">
        <v>0.41666666666666669</v>
      </c>
      <c r="C181" s="54" t="s">
        <v>3</v>
      </c>
      <c r="D181" s="46" t="s">
        <v>638</v>
      </c>
      <c r="E181" s="99" t="s">
        <v>103</v>
      </c>
    </row>
    <row r="182" spans="1:5" x14ac:dyDescent="0.3">
      <c r="A182" s="53">
        <v>45787</v>
      </c>
      <c r="B182" s="54">
        <v>0.41666666666666669</v>
      </c>
      <c r="C182" s="54" t="s">
        <v>3</v>
      </c>
      <c r="D182" s="46" t="s">
        <v>598</v>
      </c>
      <c r="E182" s="99" t="s">
        <v>109</v>
      </c>
    </row>
    <row r="183" spans="1:5" x14ac:dyDescent="0.3">
      <c r="A183" s="53"/>
      <c r="B183" s="54"/>
      <c r="C183" s="54"/>
      <c r="D183" s="46"/>
      <c r="E183" s="99"/>
    </row>
    <row r="184" spans="1:5" s="5" customFormat="1" x14ac:dyDescent="0.3">
      <c r="A184" s="159">
        <v>45794</v>
      </c>
      <c r="B184" s="181" t="s">
        <v>95</v>
      </c>
      <c r="C184" s="181" t="s">
        <v>3</v>
      </c>
      <c r="D184" s="161" t="s">
        <v>710</v>
      </c>
      <c r="E184" s="161" t="s">
        <v>54</v>
      </c>
    </row>
    <row r="185" spans="1:5" x14ac:dyDescent="0.3">
      <c r="A185" s="53"/>
      <c r="B185" s="54"/>
      <c r="C185" s="54"/>
      <c r="D185" s="46"/>
      <c r="E185" s="99"/>
    </row>
    <row r="186" spans="1:5" x14ac:dyDescent="0.3">
      <c r="A186" s="48" t="s">
        <v>23</v>
      </c>
      <c r="B186" s="48" t="s">
        <v>24</v>
      </c>
      <c r="C186" s="48" t="s">
        <v>709</v>
      </c>
      <c r="D186" s="49" t="s">
        <v>378</v>
      </c>
      <c r="E186" s="49" t="s">
        <v>25</v>
      </c>
    </row>
    <row r="187" spans="1:5" x14ac:dyDescent="0.3">
      <c r="A187" s="53">
        <v>45808</v>
      </c>
      <c r="B187" s="54">
        <v>0.41666666666666669</v>
      </c>
      <c r="C187" s="54" t="s">
        <v>3</v>
      </c>
      <c r="D187" s="99" t="s">
        <v>622</v>
      </c>
      <c r="E187" s="99"/>
    </row>
    <row r="188" spans="1:5" x14ac:dyDescent="0.3">
      <c r="A188" s="53">
        <v>45808</v>
      </c>
      <c r="B188" s="54">
        <v>0.41666666666666669</v>
      </c>
      <c r="C188" s="54" t="s">
        <v>3</v>
      </c>
      <c r="D188" s="46" t="s">
        <v>637</v>
      </c>
      <c r="E188" s="99" t="s">
        <v>109</v>
      </c>
    </row>
    <row r="189" spans="1:5" x14ac:dyDescent="0.3">
      <c r="A189" s="53">
        <v>45808</v>
      </c>
      <c r="B189" s="54">
        <v>0.41666666666666669</v>
      </c>
      <c r="C189" s="54" t="s">
        <v>3</v>
      </c>
      <c r="D189" s="46" t="s">
        <v>599</v>
      </c>
      <c r="E189" s="99" t="s">
        <v>517</v>
      </c>
    </row>
    <row r="190" spans="1:5" x14ac:dyDescent="0.3">
      <c r="A190" s="53">
        <v>45808</v>
      </c>
      <c r="B190" s="54">
        <v>0.41666666666666669</v>
      </c>
      <c r="C190" s="54" t="s">
        <v>3</v>
      </c>
      <c r="D190" s="46" t="s">
        <v>353</v>
      </c>
      <c r="E190" s="99" t="s">
        <v>197</v>
      </c>
    </row>
    <row r="191" spans="1:5" x14ac:dyDescent="0.3">
      <c r="A191" s="53">
        <v>45808</v>
      </c>
      <c r="B191" s="54">
        <v>0.41666666666666669</v>
      </c>
      <c r="C191" s="54" t="s">
        <v>3</v>
      </c>
      <c r="D191" s="46" t="s">
        <v>628</v>
      </c>
      <c r="E191" s="99" t="s">
        <v>515</v>
      </c>
    </row>
    <row r="192" spans="1:5" x14ac:dyDescent="0.3">
      <c r="A192" s="53">
        <v>45808</v>
      </c>
      <c r="B192" s="54">
        <v>0.41666666666666669</v>
      </c>
      <c r="C192" s="54" t="s">
        <v>3</v>
      </c>
      <c r="D192" s="46" t="s">
        <v>600</v>
      </c>
      <c r="E192" s="99" t="s">
        <v>195</v>
      </c>
    </row>
    <row r="193" spans="1:5" x14ac:dyDescent="0.3">
      <c r="A193" s="53">
        <v>45808</v>
      </c>
      <c r="B193" s="54">
        <v>0.41666666666666669</v>
      </c>
      <c r="C193" s="54" t="s">
        <v>3</v>
      </c>
      <c r="D193" s="46" t="s">
        <v>285</v>
      </c>
      <c r="E193" s="99" t="s">
        <v>110</v>
      </c>
    </row>
    <row r="194" spans="1:5" x14ac:dyDescent="0.3">
      <c r="A194" s="53">
        <v>45808</v>
      </c>
      <c r="B194" s="54">
        <v>0.41666666666666669</v>
      </c>
      <c r="C194" s="54" t="s">
        <v>3</v>
      </c>
      <c r="D194" s="46" t="s">
        <v>601</v>
      </c>
      <c r="E194" s="99" t="s">
        <v>111</v>
      </c>
    </row>
    <row r="195" spans="1:5" x14ac:dyDescent="0.3">
      <c r="A195" s="53">
        <v>45808</v>
      </c>
      <c r="B195" s="54">
        <v>0.41666666666666669</v>
      </c>
      <c r="C195" s="54" t="s">
        <v>3</v>
      </c>
      <c r="D195" s="46" t="s">
        <v>477</v>
      </c>
      <c r="E195" s="99" t="s">
        <v>194</v>
      </c>
    </row>
    <row r="196" spans="1:5" x14ac:dyDescent="0.3">
      <c r="A196" s="53"/>
      <c r="B196" s="54"/>
      <c r="C196" s="54"/>
      <c r="D196" s="46"/>
      <c r="E196" s="99"/>
    </row>
  </sheetData>
  <sheetProtection sheet="1" objects="1" scenarios="1" formatCells="0" formatColumns="0"/>
  <mergeCells count="2">
    <mergeCell ref="A1:E1"/>
    <mergeCell ref="A2:B2"/>
  </mergeCells>
  <phoneticPr fontId="17" type="noConversion"/>
  <hyperlinks>
    <hyperlink ref="A2" location="Home!A1" display="Home" xr:uid="{8293AB1B-F1D9-4A33-AB3D-A85576B84C60}"/>
  </hyperlinks>
  <pageMargins left="0.31496062992125984" right="0.31496062992125984" top="0.35433070866141736" bottom="0.35433070866141736" header="0.31496062992125984" footer="0.31496062992125984"/>
  <pageSetup paperSize="9" scale="60" fitToHeight="0" orientation="portrait" r:id="rId1"/>
  <rowBreaks count="4" manualBreakCount="4">
    <brk id="60" max="5" man="1"/>
    <brk id="115" max="5" man="1"/>
    <brk id="172" max="5" man="1"/>
    <brk id="198" max="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A5B72E-169F-4927-B8AD-BCD636D05C75}">
          <x14:formula1>
            <xm:f>'U10 Teams'!$D$4:$D$23</xm:f>
          </x14:formula1>
          <xm:sqref>E5:E14 E16:E25 E40:E49 E51:E60 E62:E71 E73:E82 E84:E93 E95:E104 E106:E115 E117:E126 E128:E137 E141:E150 E152:E161 E38 E187:E196 E27:E36 E174:E183 E185 E139 E163:E172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C1135-0521-4860-B9D0-2AADC2FB2E41}">
  <sheetPr codeName="Sheet9"/>
  <dimension ref="A1:M10"/>
  <sheetViews>
    <sheetView showGridLines="0" tabSelected="1" view="pageBreakPreview" zoomScale="220" zoomScaleNormal="100" zoomScaleSheetLayoutView="220" workbookViewId="0">
      <selection activeCell="M6" sqref="M6"/>
    </sheetView>
  </sheetViews>
  <sheetFormatPr defaultColWidth="9.109375" defaultRowHeight="14.4" x14ac:dyDescent="0.3"/>
  <cols>
    <col min="1" max="1" width="3.5546875" style="3" customWidth="1"/>
    <col min="2" max="2" width="12.6640625" style="3" bestFit="1" customWidth="1"/>
    <col min="3" max="3" width="3.88671875" style="3" customWidth="1"/>
    <col min="4" max="4" width="9.109375" style="3"/>
    <col min="5" max="5" width="4" style="3" customWidth="1"/>
    <col min="6" max="6" width="9.109375" style="3"/>
    <col min="7" max="7" width="4" style="3" customWidth="1"/>
    <col min="8" max="8" width="11.33203125" style="3" customWidth="1"/>
    <col min="9" max="9" width="4.109375" style="3" customWidth="1"/>
    <col min="10" max="10" width="3.6640625" style="3" customWidth="1"/>
    <col min="11" max="11" width="9.88671875" style="3" bestFit="1" customWidth="1"/>
    <col min="12" max="12" width="3.33203125" style="3" customWidth="1"/>
    <col min="13" max="13" width="10" style="3" bestFit="1" customWidth="1"/>
    <col min="14" max="14" width="2.5546875" style="3" customWidth="1"/>
    <col min="15" max="16384" width="9.109375" style="3"/>
  </cols>
  <sheetData>
    <row r="1" spans="1:13" ht="21" x14ac:dyDescent="0.3">
      <c r="A1" s="209" t="s">
        <v>719</v>
      </c>
      <c r="B1" s="209"/>
      <c r="C1" s="209"/>
      <c r="D1" s="209"/>
      <c r="E1" s="209"/>
      <c r="F1" s="209"/>
      <c r="G1" s="209"/>
      <c r="H1" s="209"/>
      <c r="I1" s="146"/>
      <c r="J1" s="55"/>
      <c r="K1" s="55"/>
      <c r="L1" s="34"/>
      <c r="M1" s="55"/>
    </row>
    <row r="2" spans="1:13" x14ac:dyDescent="0.3">
      <c r="I2" s="55"/>
      <c r="J2" s="55"/>
      <c r="K2" s="55"/>
      <c r="L2" s="34"/>
      <c r="M2" s="55"/>
    </row>
    <row r="3" spans="1:13" ht="18" x14ac:dyDescent="0.3">
      <c r="A3" s="209" t="s">
        <v>720</v>
      </c>
      <c r="B3" s="209"/>
      <c r="C3" s="209"/>
      <c r="D3" s="209"/>
      <c r="E3" s="209"/>
      <c r="F3" s="209"/>
      <c r="G3" s="209"/>
      <c r="H3" s="209"/>
      <c r="I3" s="55"/>
      <c r="J3" s="55"/>
      <c r="K3" s="55"/>
      <c r="L3" s="34"/>
      <c r="M3" s="55"/>
    </row>
    <row r="4" spans="1:13" x14ac:dyDescent="0.3">
      <c r="A4" s="34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  <c r="M4" s="55"/>
    </row>
    <row r="5" spans="1:13" x14ac:dyDescent="0.3">
      <c r="A5" s="34"/>
      <c r="B5" s="55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3">
      <c r="A6" s="34"/>
      <c r="B6" s="66" t="s">
        <v>32</v>
      </c>
      <c r="C6" s="34"/>
      <c r="D6" s="36" t="s">
        <v>114</v>
      </c>
      <c r="E6" s="34"/>
      <c r="F6" s="37" t="s">
        <v>115</v>
      </c>
      <c r="G6" s="34"/>
      <c r="H6" s="38" t="s">
        <v>129</v>
      </c>
      <c r="I6" s="34"/>
      <c r="J6" s="34"/>
      <c r="K6" s="39" t="s">
        <v>116</v>
      </c>
      <c r="L6" s="34"/>
    </row>
    <row r="7" spans="1:13" x14ac:dyDescent="0.3">
      <c r="A7" s="34"/>
      <c r="B7" s="35" t="s">
        <v>34</v>
      </c>
      <c r="C7" s="34"/>
      <c r="D7" s="40" t="s">
        <v>32</v>
      </c>
      <c r="E7" s="34"/>
      <c r="F7" s="41" t="s">
        <v>32</v>
      </c>
      <c r="G7" s="34"/>
      <c r="H7" s="42" t="s">
        <v>32</v>
      </c>
      <c r="I7" s="34"/>
      <c r="J7" s="34"/>
      <c r="K7" s="43" t="s">
        <v>32</v>
      </c>
      <c r="L7" s="34"/>
    </row>
    <row r="8" spans="1:13" x14ac:dyDescent="0.3">
      <c r="A8" s="34"/>
      <c r="B8" s="35" t="s">
        <v>36</v>
      </c>
      <c r="C8" s="34"/>
      <c r="D8" s="40" t="s">
        <v>35</v>
      </c>
      <c r="E8" s="34"/>
      <c r="F8" s="98" t="s">
        <v>35</v>
      </c>
      <c r="G8" s="34"/>
      <c r="H8" s="42" t="s">
        <v>35</v>
      </c>
      <c r="I8" s="34"/>
      <c r="J8" s="34"/>
      <c r="K8" s="43" t="s">
        <v>35</v>
      </c>
      <c r="L8" s="34"/>
    </row>
    <row r="9" spans="1:13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</sheetData>
  <sheetProtection sheet="1" objects="1" scenarios="1" formatCells="0" formatColumns="0"/>
  <mergeCells count="2">
    <mergeCell ref="A1:H1"/>
    <mergeCell ref="A3:H3"/>
  </mergeCells>
  <phoneticPr fontId="17" type="noConversion"/>
  <hyperlinks>
    <hyperlink ref="D7" location="'U7 Teams'!A1" display="Teams" xr:uid="{B78AE2CB-8AA4-490F-9760-BC671C40EA1F}"/>
    <hyperlink ref="D8" location="'U7 Fixtures'!A1" display="Fixtures" xr:uid="{A676C915-FAC2-4C4C-B76E-05C6EE6DA71F}"/>
    <hyperlink ref="F7" location="'U8 Teams'!A1" display="Teams" xr:uid="{4128C1FA-42E2-4134-BB43-EDB137E3191D}"/>
    <hyperlink ref="H7" location="'U9 Teams'!A1" display="Teams" xr:uid="{06707373-C954-4195-AAE9-B5EC840473AB}"/>
    <hyperlink ref="B8" location="'Term Dates'!A1" display="Term Dates" xr:uid="{DFEAABE2-BE38-4985-9D0E-C040A6724131}"/>
    <hyperlink ref="B7" location="'Fixture Dates'!A1" display="Fixture Dates" xr:uid="{A504CFBA-592C-4F27-BBAD-309492DC204C}"/>
    <hyperlink ref="B6" location="Teams!A1" display="Teams" xr:uid="{32605F9F-86CF-4B31-8D81-4C6E5D8CC981}"/>
    <hyperlink ref="K7" location="'U10 Teams'!A1" display="Teams" xr:uid="{C0441FF0-10E1-4EDB-AD69-84BC3D541E95}"/>
    <hyperlink ref="F8" location="'U8 Fixtures'!Print_Area" display="Fixtures" xr:uid="{72FACF2D-7ADF-431B-B09D-4A85C8287F2E}"/>
    <hyperlink ref="H8" location="'U9 Fixtures'!A1" display="Fixtures" xr:uid="{1B5C2288-2BA0-4D1F-9F16-95C958E716B0}"/>
    <hyperlink ref="K8" location="'U10 Fixtures'!A1" display="Fixtures" xr:uid="{3014CAA8-94B6-4E32-864E-9274D1C40469}"/>
  </hyperlinks>
  <pageMargins left="0.7" right="0.7" top="0.75" bottom="0.75" header="0.3" footer="0.3"/>
  <pageSetup paperSize="9" scale="116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6391-47B1-4E6A-BBB4-407EF0D46A0D}">
  <sheetPr codeName="Sheet10">
    <tabColor theme="9" tint="0.79998168889431442"/>
  </sheetPr>
  <dimension ref="A1:G36"/>
  <sheetViews>
    <sheetView view="pageBreakPreview" zoomScale="120" zoomScaleNormal="100" zoomScaleSheetLayoutView="120" workbookViewId="0">
      <selection activeCell="J33" sqref="J33"/>
    </sheetView>
  </sheetViews>
  <sheetFormatPr defaultColWidth="9.109375" defaultRowHeight="14.4" x14ac:dyDescent="0.3"/>
  <cols>
    <col min="1" max="1" width="3" style="2" bestFit="1" customWidth="1"/>
    <col min="2" max="2" width="33" style="88" bestFit="1" customWidth="1"/>
    <col min="3" max="3" width="11.33203125" style="2" hidden="1" customWidth="1"/>
    <col min="4" max="4" width="14" style="2" customWidth="1"/>
    <col min="5" max="6" width="14.44140625" style="2" bestFit="1" customWidth="1"/>
    <col min="7" max="7" width="15.5546875" style="2" bestFit="1" customWidth="1"/>
    <col min="8" max="16384" width="9.109375" style="2"/>
  </cols>
  <sheetData>
    <row r="1" spans="1:7" ht="23.4" x14ac:dyDescent="0.3">
      <c r="A1" s="210" t="s">
        <v>72</v>
      </c>
      <c r="B1" s="210"/>
      <c r="C1" s="210"/>
      <c r="D1" s="210"/>
      <c r="E1" s="210"/>
      <c r="F1" s="210"/>
      <c r="G1" s="210"/>
    </row>
    <row r="2" spans="1:7" ht="9.75" customHeight="1" x14ac:dyDescent="0.3"/>
    <row r="3" spans="1:7" x14ac:dyDescent="0.3">
      <c r="A3" s="89" t="s">
        <v>40</v>
      </c>
      <c r="B3" s="90" t="s">
        <v>41</v>
      </c>
      <c r="C3" s="89" t="s">
        <v>23</v>
      </c>
      <c r="D3" s="89" t="s">
        <v>1</v>
      </c>
      <c r="E3" s="89" t="s">
        <v>0</v>
      </c>
      <c r="F3" s="89" t="s">
        <v>2</v>
      </c>
      <c r="G3" s="89" t="s">
        <v>3</v>
      </c>
    </row>
    <row r="4" spans="1:7" x14ac:dyDescent="0.3">
      <c r="A4" s="67">
        <v>22</v>
      </c>
      <c r="B4" s="87" t="s">
        <v>42</v>
      </c>
      <c r="C4" s="53">
        <v>44347</v>
      </c>
      <c r="D4" s="67">
        <v>1</v>
      </c>
      <c r="E4" s="67">
        <v>2</v>
      </c>
      <c r="F4" s="67">
        <v>2</v>
      </c>
      <c r="G4" s="67">
        <v>2</v>
      </c>
    </row>
    <row r="5" spans="1:7" x14ac:dyDescent="0.3">
      <c r="A5" s="67">
        <v>33</v>
      </c>
      <c r="B5" s="87" t="s">
        <v>43</v>
      </c>
      <c r="C5" s="53">
        <v>44361</v>
      </c>
      <c r="D5" s="67">
        <v>0</v>
      </c>
      <c r="E5" s="67">
        <v>0</v>
      </c>
      <c r="F5" s="67">
        <v>0</v>
      </c>
      <c r="G5" s="67">
        <v>0</v>
      </c>
    </row>
    <row r="6" spans="1:7" x14ac:dyDescent="0.3">
      <c r="A6" s="67">
        <v>18</v>
      </c>
      <c r="B6" s="87" t="s">
        <v>39</v>
      </c>
      <c r="C6" s="53">
        <v>44341</v>
      </c>
      <c r="D6" s="67">
        <v>2</v>
      </c>
      <c r="E6" s="67">
        <v>2</v>
      </c>
      <c r="F6" s="67">
        <v>2</v>
      </c>
      <c r="G6" s="67">
        <v>2</v>
      </c>
    </row>
    <row r="7" spans="1:7" x14ac:dyDescent="0.3">
      <c r="A7" s="67">
        <v>12</v>
      </c>
      <c r="B7" s="87" t="s">
        <v>44</v>
      </c>
      <c r="C7" s="53">
        <v>44338</v>
      </c>
      <c r="D7" s="67">
        <v>2</v>
      </c>
      <c r="E7" s="67">
        <v>2</v>
      </c>
      <c r="F7" s="67">
        <v>2</v>
      </c>
      <c r="G7" s="67">
        <v>0</v>
      </c>
    </row>
    <row r="8" spans="1:7" x14ac:dyDescent="0.3">
      <c r="A8" s="67">
        <v>17</v>
      </c>
      <c r="B8" s="87" t="s">
        <v>45</v>
      </c>
      <c r="C8" s="53">
        <v>44341</v>
      </c>
      <c r="D8" s="67">
        <v>0</v>
      </c>
      <c r="E8" s="67">
        <v>1</v>
      </c>
      <c r="F8" s="67">
        <v>1</v>
      </c>
      <c r="G8" s="67">
        <v>1</v>
      </c>
    </row>
    <row r="9" spans="1:7" x14ac:dyDescent="0.3">
      <c r="A9" s="67">
        <v>30</v>
      </c>
      <c r="B9" s="87" t="s">
        <v>46</v>
      </c>
      <c r="C9" s="53">
        <v>44345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3">
      <c r="A10" s="67">
        <v>5</v>
      </c>
      <c r="B10" s="87" t="s">
        <v>47</v>
      </c>
      <c r="C10" s="53">
        <v>44333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3">
      <c r="A11" s="67">
        <v>3</v>
      </c>
      <c r="B11" s="87" t="s">
        <v>48</v>
      </c>
      <c r="C11" s="53">
        <v>44332</v>
      </c>
      <c r="D11" s="67">
        <v>0</v>
      </c>
      <c r="E11" s="67">
        <v>0</v>
      </c>
      <c r="F11" s="67">
        <v>0</v>
      </c>
      <c r="G11" s="67">
        <v>1</v>
      </c>
    </row>
    <row r="12" spans="1:7" x14ac:dyDescent="0.3">
      <c r="A12" s="67">
        <v>11</v>
      </c>
      <c r="B12" s="87" t="s">
        <v>49</v>
      </c>
      <c r="C12" s="53">
        <v>44337</v>
      </c>
      <c r="D12" s="67">
        <v>2</v>
      </c>
      <c r="E12" s="67">
        <v>2</v>
      </c>
      <c r="F12" s="67">
        <v>2</v>
      </c>
      <c r="G12" s="67">
        <v>2</v>
      </c>
    </row>
    <row r="13" spans="1:7" x14ac:dyDescent="0.3">
      <c r="A13" s="67">
        <v>19</v>
      </c>
      <c r="B13" s="87" t="s">
        <v>50</v>
      </c>
      <c r="C13" s="53">
        <v>44341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3">
      <c r="A14" s="67">
        <v>15</v>
      </c>
      <c r="B14" s="87" t="s">
        <v>77</v>
      </c>
      <c r="C14" s="53">
        <v>44340</v>
      </c>
      <c r="D14" s="67">
        <v>2</v>
      </c>
      <c r="E14" s="67">
        <v>2</v>
      </c>
      <c r="F14" s="67">
        <v>2</v>
      </c>
      <c r="G14" s="67">
        <v>2</v>
      </c>
    </row>
    <row r="15" spans="1:7" x14ac:dyDescent="0.3">
      <c r="A15" s="67">
        <v>25</v>
      </c>
      <c r="B15" s="87" t="s">
        <v>51</v>
      </c>
      <c r="C15" s="53">
        <v>44343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3">
      <c r="A16" s="67">
        <v>7</v>
      </c>
      <c r="B16" s="87" t="s">
        <v>52</v>
      </c>
      <c r="C16" s="53">
        <v>44335</v>
      </c>
      <c r="D16" s="67">
        <v>2</v>
      </c>
      <c r="E16" s="67">
        <v>2</v>
      </c>
      <c r="F16" s="67">
        <v>2</v>
      </c>
      <c r="G16" s="67">
        <v>2</v>
      </c>
    </row>
    <row r="17" spans="1:7" x14ac:dyDescent="0.3">
      <c r="A17" s="67">
        <v>28</v>
      </c>
      <c r="B17" s="87" t="s">
        <v>53</v>
      </c>
      <c r="C17" s="53">
        <v>44344</v>
      </c>
      <c r="D17" s="67">
        <v>0</v>
      </c>
      <c r="E17" s="67">
        <v>2</v>
      </c>
      <c r="F17" s="67">
        <v>2</v>
      </c>
      <c r="G17" s="67">
        <v>1</v>
      </c>
    </row>
    <row r="18" spans="1:7" x14ac:dyDescent="0.3">
      <c r="A18" s="67">
        <v>20</v>
      </c>
      <c r="B18" s="87" t="s">
        <v>78</v>
      </c>
      <c r="C18" s="53">
        <v>44342</v>
      </c>
      <c r="D18" s="67">
        <v>2</v>
      </c>
      <c r="E18" s="67">
        <v>2</v>
      </c>
      <c r="F18" s="67">
        <v>1</v>
      </c>
      <c r="G18" s="67">
        <v>2</v>
      </c>
    </row>
    <row r="19" spans="1:7" x14ac:dyDescent="0.3">
      <c r="A19" s="67">
        <v>1</v>
      </c>
      <c r="B19" s="87" t="s">
        <v>54</v>
      </c>
      <c r="C19" s="53">
        <v>44314</v>
      </c>
      <c r="D19" s="67">
        <v>1</v>
      </c>
      <c r="E19" s="67">
        <v>2</v>
      </c>
      <c r="F19" s="67">
        <v>2</v>
      </c>
      <c r="G19" s="67">
        <v>1</v>
      </c>
    </row>
    <row r="20" spans="1:7" hidden="1" x14ac:dyDescent="0.3">
      <c r="A20" s="67">
        <v>21</v>
      </c>
      <c r="B20" s="87" t="s">
        <v>55</v>
      </c>
      <c r="C20" s="53">
        <v>44342</v>
      </c>
      <c r="D20" s="91">
        <v>0</v>
      </c>
      <c r="E20" s="91">
        <v>0</v>
      </c>
      <c r="F20" s="91">
        <v>0</v>
      </c>
      <c r="G20" s="91">
        <v>0</v>
      </c>
    </row>
    <row r="21" spans="1:7" x14ac:dyDescent="0.3">
      <c r="A21" s="67">
        <v>29</v>
      </c>
      <c r="B21" s="87" t="s">
        <v>56</v>
      </c>
      <c r="C21" s="53">
        <v>44345</v>
      </c>
      <c r="D21" s="67">
        <v>0</v>
      </c>
      <c r="E21" s="67">
        <v>1</v>
      </c>
      <c r="F21" s="67">
        <v>0</v>
      </c>
      <c r="G21" s="67">
        <v>1</v>
      </c>
    </row>
    <row r="22" spans="1:7" x14ac:dyDescent="0.3">
      <c r="A22" s="67">
        <v>6</v>
      </c>
      <c r="B22" s="87" t="s">
        <v>57</v>
      </c>
      <c r="C22" s="53">
        <v>44334</v>
      </c>
      <c r="D22" s="67">
        <v>0</v>
      </c>
      <c r="E22" s="67">
        <v>0</v>
      </c>
      <c r="F22" s="67">
        <v>0</v>
      </c>
      <c r="G22" s="67">
        <v>0</v>
      </c>
    </row>
    <row r="23" spans="1:7" x14ac:dyDescent="0.3">
      <c r="A23" s="67">
        <v>32</v>
      </c>
      <c r="B23" s="87" t="s">
        <v>58</v>
      </c>
      <c r="C23" s="53">
        <v>44354</v>
      </c>
      <c r="D23" s="67">
        <v>0</v>
      </c>
      <c r="E23" s="67">
        <v>0</v>
      </c>
      <c r="F23" s="67">
        <v>0</v>
      </c>
      <c r="G23" s="67">
        <v>0</v>
      </c>
    </row>
    <row r="24" spans="1:7" x14ac:dyDescent="0.3">
      <c r="A24" s="67">
        <v>2</v>
      </c>
      <c r="B24" s="87" t="s">
        <v>59</v>
      </c>
      <c r="C24" s="53">
        <v>44329</v>
      </c>
      <c r="D24" s="67">
        <v>2</v>
      </c>
      <c r="E24" s="67">
        <v>2</v>
      </c>
      <c r="F24" s="67">
        <v>2</v>
      </c>
      <c r="G24" s="67">
        <v>0</v>
      </c>
    </row>
    <row r="25" spans="1:7" x14ac:dyDescent="0.3">
      <c r="A25" s="67">
        <v>27</v>
      </c>
      <c r="B25" s="87" t="s">
        <v>60</v>
      </c>
      <c r="C25" s="53">
        <v>44344</v>
      </c>
      <c r="D25" s="67">
        <v>0</v>
      </c>
      <c r="E25" s="67">
        <v>0</v>
      </c>
      <c r="F25" s="67">
        <v>0</v>
      </c>
      <c r="G25" s="67">
        <v>0</v>
      </c>
    </row>
    <row r="26" spans="1:7" x14ac:dyDescent="0.3">
      <c r="A26" s="67">
        <v>26</v>
      </c>
      <c r="B26" s="87" t="s">
        <v>61</v>
      </c>
      <c r="C26" s="53">
        <v>44344</v>
      </c>
      <c r="D26" s="67">
        <v>0</v>
      </c>
      <c r="E26" s="67">
        <v>0</v>
      </c>
      <c r="F26" s="67">
        <v>0</v>
      </c>
      <c r="G26" s="67">
        <v>1</v>
      </c>
    </row>
    <row r="27" spans="1:7" x14ac:dyDescent="0.3">
      <c r="A27" s="67">
        <v>24</v>
      </c>
      <c r="B27" s="87" t="s">
        <v>62</v>
      </c>
      <c r="C27" s="53">
        <v>44389</v>
      </c>
      <c r="D27" s="67">
        <v>0</v>
      </c>
      <c r="E27" s="67">
        <v>3</v>
      </c>
      <c r="F27" s="67">
        <v>1</v>
      </c>
      <c r="G27" s="67">
        <v>2</v>
      </c>
    </row>
    <row r="28" spans="1:7" x14ac:dyDescent="0.3">
      <c r="A28" s="67">
        <v>31</v>
      </c>
      <c r="B28" s="87" t="s">
        <v>63</v>
      </c>
      <c r="C28" s="53">
        <v>44347</v>
      </c>
      <c r="D28" s="67">
        <v>0</v>
      </c>
      <c r="E28" s="67">
        <v>0</v>
      </c>
      <c r="F28" s="67">
        <v>1</v>
      </c>
      <c r="G28" s="67">
        <v>1</v>
      </c>
    </row>
    <row r="29" spans="1:7" x14ac:dyDescent="0.3">
      <c r="A29" s="67">
        <v>10</v>
      </c>
      <c r="B29" s="87" t="s">
        <v>64</v>
      </c>
      <c r="C29" s="53">
        <v>44336</v>
      </c>
      <c r="D29" s="67">
        <v>0</v>
      </c>
      <c r="E29" s="67">
        <v>0</v>
      </c>
      <c r="F29" s="67">
        <v>0</v>
      </c>
      <c r="G29" s="67">
        <v>0</v>
      </c>
    </row>
    <row r="30" spans="1:7" x14ac:dyDescent="0.3">
      <c r="A30" s="67">
        <v>14</v>
      </c>
      <c r="B30" s="87" t="s">
        <v>65</v>
      </c>
      <c r="C30" s="53">
        <v>44340</v>
      </c>
      <c r="D30" s="67">
        <v>2</v>
      </c>
      <c r="E30" s="67">
        <v>2</v>
      </c>
      <c r="F30" s="67">
        <v>2</v>
      </c>
      <c r="G30" s="67">
        <v>2</v>
      </c>
    </row>
    <row r="31" spans="1:7" x14ac:dyDescent="0.3">
      <c r="A31" s="67">
        <v>23</v>
      </c>
      <c r="B31" s="87" t="s">
        <v>66</v>
      </c>
      <c r="C31" s="53">
        <v>44342</v>
      </c>
      <c r="D31" s="67">
        <v>2</v>
      </c>
      <c r="E31" s="67">
        <v>2</v>
      </c>
      <c r="F31" s="67">
        <v>2</v>
      </c>
      <c r="G31" s="67">
        <v>1</v>
      </c>
    </row>
    <row r="32" spans="1:7" x14ac:dyDescent="0.3">
      <c r="A32" s="67">
        <v>16</v>
      </c>
      <c r="B32" s="87" t="s">
        <v>67</v>
      </c>
      <c r="C32" s="53">
        <v>44341</v>
      </c>
      <c r="D32" s="67">
        <v>0</v>
      </c>
      <c r="E32" s="67">
        <v>2</v>
      </c>
      <c r="F32" s="67">
        <v>1</v>
      </c>
      <c r="G32" s="67">
        <v>2</v>
      </c>
    </row>
    <row r="33" spans="1:7" x14ac:dyDescent="0.3">
      <c r="A33" s="67">
        <v>9</v>
      </c>
      <c r="B33" s="87" t="s">
        <v>68</v>
      </c>
      <c r="C33" s="53">
        <v>44335</v>
      </c>
      <c r="D33" s="67">
        <v>0</v>
      </c>
      <c r="E33" s="67">
        <v>0</v>
      </c>
      <c r="F33" s="67">
        <v>0</v>
      </c>
      <c r="G33" s="67">
        <v>0</v>
      </c>
    </row>
    <row r="34" spans="1:7" x14ac:dyDescent="0.3">
      <c r="A34" s="67">
        <v>13</v>
      </c>
      <c r="B34" s="87" t="s">
        <v>69</v>
      </c>
      <c r="C34" s="53">
        <v>44338</v>
      </c>
      <c r="D34" s="67">
        <v>2</v>
      </c>
      <c r="E34" s="67">
        <v>2</v>
      </c>
      <c r="F34" s="67">
        <v>1</v>
      </c>
      <c r="G34" s="67">
        <v>2</v>
      </c>
    </row>
    <row r="35" spans="1:7" x14ac:dyDescent="0.3">
      <c r="A35" s="67">
        <v>8</v>
      </c>
      <c r="B35" s="87" t="s">
        <v>70</v>
      </c>
      <c r="C35" s="53">
        <v>44335</v>
      </c>
      <c r="D35" s="67">
        <v>0</v>
      </c>
      <c r="E35" s="67">
        <v>0</v>
      </c>
      <c r="F35" s="67">
        <v>0</v>
      </c>
      <c r="G35" s="67">
        <v>0</v>
      </c>
    </row>
    <row r="36" spans="1:7" x14ac:dyDescent="0.3">
      <c r="A36" s="3"/>
      <c r="C36" s="89" t="s">
        <v>71</v>
      </c>
      <c r="D36" s="89">
        <f>SUM(D4:D35)</f>
        <v>22</v>
      </c>
      <c r="E36" s="89">
        <f>SUM(E4:E35)</f>
        <v>33</v>
      </c>
      <c r="F36" s="89">
        <f>SUM(F4:F35)</f>
        <v>28</v>
      </c>
      <c r="G36" s="89">
        <f>SUM(G4:G35)</f>
        <v>28</v>
      </c>
    </row>
  </sheetData>
  <mergeCells count="1">
    <mergeCell ref="A1:G1"/>
  </mergeCells>
  <conditionalFormatting sqref="D4:G35">
    <cfRule type="cellIs" dxfId="31" priority="1" operator="greaterThan">
      <formula>0</formula>
    </cfRule>
  </conditionalFormatting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B1009-C683-41DE-9620-D3983D6FF002}">
  <sheetPr codeName="Sheet11">
    <tabColor rgb="FFFF0000"/>
    <pageSetUpPr fitToPage="1"/>
  </sheetPr>
  <dimension ref="B1:P27"/>
  <sheetViews>
    <sheetView showGridLines="0" view="pageBreakPreview" zoomScale="77" zoomScaleNormal="90" zoomScaleSheetLayoutView="77" workbookViewId="0">
      <selection activeCell="O26" sqref="O26"/>
    </sheetView>
  </sheetViews>
  <sheetFormatPr defaultColWidth="9.109375" defaultRowHeight="15.6" x14ac:dyDescent="0.3"/>
  <cols>
    <col min="1" max="1" width="3.6640625" style="22" customWidth="1"/>
    <col min="2" max="2" width="3.33203125" style="22" bestFit="1" customWidth="1"/>
    <col min="3" max="3" width="48.109375" style="24" customWidth="1"/>
    <col min="4" max="4" width="7.109375" style="22" bestFit="1" customWidth="1"/>
    <col min="5" max="5" width="3.109375" style="22" customWidth="1"/>
    <col min="6" max="6" width="3.33203125" style="22" bestFit="1" customWidth="1"/>
    <col min="7" max="7" width="46.44140625" style="24" customWidth="1"/>
    <col min="8" max="8" width="7.109375" style="22" bestFit="1" customWidth="1"/>
    <col min="9" max="9" width="2.6640625" style="22" customWidth="1"/>
    <col min="10" max="10" width="3.33203125" style="22" bestFit="1" customWidth="1"/>
    <col min="11" max="11" width="53" style="24" customWidth="1"/>
    <col min="12" max="12" width="7.109375" style="22" bestFit="1" customWidth="1"/>
    <col min="13" max="13" width="2.88671875" style="22" customWidth="1"/>
    <col min="14" max="14" width="3.33203125" style="22" bestFit="1" customWidth="1"/>
    <col min="15" max="15" width="60.5546875" style="24" customWidth="1"/>
    <col min="16" max="16" width="7.109375" style="22" bestFit="1" customWidth="1"/>
    <col min="17" max="17" width="1.88671875" style="22" customWidth="1"/>
    <col min="18" max="16384" width="9.109375" style="22"/>
  </cols>
  <sheetData>
    <row r="1" spans="2:16" s="17" customFormat="1" ht="25.8" x14ac:dyDescent="0.3">
      <c r="B1" s="211" t="s">
        <v>37</v>
      </c>
      <c r="C1" s="212"/>
      <c r="D1" s="4"/>
      <c r="E1" s="4"/>
      <c r="F1" s="4"/>
      <c r="G1" s="216" t="s">
        <v>193</v>
      </c>
      <c r="H1" s="216"/>
      <c r="I1" s="216"/>
      <c r="J1" s="216"/>
      <c r="K1" s="216"/>
      <c r="L1" s="216"/>
      <c r="M1" s="216"/>
      <c r="N1" s="216"/>
      <c r="O1" s="4"/>
      <c r="P1" s="4"/>
    </row>
    <row r="2" spans="2:16" s="17" customFormat="1" ht="25.8" x14ac:dyDescent="0.3">
      <c r="B2" s="213"/>
      <c r="C2" s="214"/>
      <c r="G2" s="216"/>
      <c r="H2" s="216"/>
      <c r="I2" s="216"/>
      <c r="J2" s="216"/>
      <c r="K2" s="216"/>
      <c r="L2" s="216"/>
      <c r="M2" s="216"/>
      <c r="N2" s="216"/>
    </row>
    <row r="3" spans="2:16" x14ac:dyDescent="0.3">
      <c r="C3" s="97"/>
      <c r="G3" s="97"/>
      <c r="K3" s="97"/>
      <c r="O3" s="97"/>
    </row>
    <row r="4" spans="2:16" s="23" customFormat="1" x14ac:dyDescent="0.3">
      <c r="B4" s="64"/>
      <c r="C4" s="64" t="s">
        <v>29</v>
      </c>
      <c r="D4" s="64" t="s">
        <v>32</v>
      </c>
      <c r="F4" s="64"/>
      <c r="G4" s="64" t="s">
        <v>30</v>
      </c>
      <c r="H4" s="64" t="s">
        <v>32</v>
      </c>
      <c r="J4" s="64"/>
      <c r="K4" s="64" t="s">
        <v>31</v>
      </c>
      <c r="L4" s="64" t="s">
        <v>32</v>
      </c>
      <c r="N4" s="64"/>
      <c r="O4" s="64" t="s">
        <v>28</v>
      </c>
      <c r="P4" s="64" t="s">
        <v>32</v>
      </c>
    </row>
    <row r="5" spans="2:16" x14ac:dyDescent="0.3">
      <c r="B5" s="65">
        <v>1</v>
      </c>
      <c r="C5" s="185" t="s">
        <v>639</v>
      </c>
      <c r="D5" s="83">
        <v>2</v>
      </c>
      <c r="E5" s="84"/>
      <c r="F5" s="65">
        <v>1</v>
      </c>
      <c r="G5" s="185" t="s">
        <v>653</v>
      </c>
      <c r="H5" s="83">
        <v>2</v>
      </c>
      <c r="I5" s="84"/>
      <c r="J5" s="65">
        <v>1</v>
      </c>
      <c r="K5" s="185" t="s">
        <v>667</v>
      </c>
      <c r="L5" s="83">
        <v>2</v>
      </c>
      <c r="M5" s="84"/>
      <c r="N5" s="65">
        <v>1</v>
      </c>
      <c r="O5" s="185" t="s">
        <v>684</v>
      </c>
      <c r="P5" s="83">
        <v>2</v>
      </c>
    </row>
    <row r="6" spans="2:16" ht="18.600000000000001" customHeight="1" x14ac:dyDescent="0.3">
      <c r="B6" s="65">
        <v>2</v>
      </c>
      <c r="C6" s="185" t="s">
        <v>640</v>
      </c>
      <c r="D6" s="83">
        <v>2</v>
      </c>
      <c r="E6" s="84"/>
      <c r="F6" s="65">
        <v>2</v>
      </c>
      <c r="G6" s="185" t="s">
        <v>654</v>
      </c>
      <c r="H6" s="27">
        <v>2</v>
      </c>
      <c r="I6" s="84"/>
      <c r="J6" s="65">
        <v>2</v>
      </c>
      <c r="K6" s="185" t="s">
        <v>668</v>
      </c>
      <c r="L6" s="83">
        <v>2</v>
      </c>
      <c r="M6" s="84"/>
      <c r="N6" s="65">
        <v>2</v>
      </c>
      <c r="O6" s="185" t="s">
        <v>685</v>
      </c>
      <c r="P6" s="83">
        <v>2</v>
      </c>
    </row>
    <row r="7" spans="2:16" x14ac:dyDescent="0.3">
      <c r="B7" s="65">
        <v>3</v>
      </c>
      <c r="C7" s="186" t="s">
        <v>641</v>
      </c>
      <c r="D7" s="173">
        <v>1</v>
      </c>
      <c r="E7" s="84"/>
      <c r="F7" s="65">
        <v>3</v>
      </c>
      <c r="G7" s="192" t="s">
        <v>655</v>
      </c>
      <c r="H7" s="193">
        <v>2</v>
      </c>
      <c r="I7" s="84"/>
      <c r="J7" s="65">
        <v>3</v>
      </c>
      <c r="K7" s="188" t="s">
        <v>669</v>
      </c>
      <c r="L7" s="174">
        <v>1</v>
      </c>
      <c r="M7" s="84"/>
      <c r="N7" s="65">
        <v>3</v>
      </c>
      <c r="O7" s="185" t="s">
        <v>686</v>
      </c>
      <c r="P7" s="83">
        <v>2</v>
      </c>
    </row>
    <row r="8" spans="2:16" x14ac:dyDescent="0.3">
      <c r="B8" s="65">
        <v>4</v>
      </c>
      <c r="C8" s="67" t="s">
        <v>642</v>
      </c>
      <c r="D8" s="83">
        <v>2</v>
      </c>
      <c r="E8" s="84"/>
      <c r="F8" s="65">
        <v>4</v>
      </c>
      <c r="G8" s="67" t="s">
        <v>656</v>
      </c>
      <c r="H8" s="27">
        <v>2</v>
      </c>
      <c r="I8" s="84"/>
      <c r="J8" s="65">
        <v>4</v>
      </c>
      <c r="K8" s="185" t="s">
        <v>670</v>
      </c>
      <c r="L8" s="85">
        <v>2</v>
      </c>
      <c r="M8" s="84"/>
      <c r="N8" s="65">
        <v>4</v>
      </c>
      <c r="O8" s="194" t="s">
        <v>687</v>
      </c>
      <c r="P8" s="184">
        <v>2</v>
      </c>
    </row>
    <row r="9" spans="2:16" x14ac:dyDescent="0.3">
      <c r="B9" s="65">
        <v>5</v>
      </c>
      <c r="C9" s="67" t="s">
        <v>643</v>
      </c>
      <c r="D9" s="83">
        <v>2</v>
      </c>
      <c r="E9" s="84"/>
      <c r="F9" s="65">
        <v>5</v>
      </c>
      <c r="G9" s="67" t="s">
        <v>657</v>
      </c>
      <c r="H9" s="83">
        <v>2</v>
      </c>
      <c r="I9" s="84"/>
      <c r="J9" s="65">
        <v>5</v>
      </c>
      <c r="K9" s="185" t="s">
        <v>671</v>
      </c>
      <c r="L9" s="83">
        <v>2</v>
      </c>
      <c r="M9" s="84"/>
      <c r="N9" s="65">
        <v>5</v>
      </c>
      <c r="O9" s="187" t="s">
        <v>688</v>
      </c>
      <c r="P9" s="173">
        <v>1</v>
      </c>
    </row>
    <row r="10" spans="2:16" x14ac:dyDescent="0.3">
      <c r="B10" s="65">
        <v>6</v>
      </c>
      <c r="C10" s="67" t="s">
        <v>644</v>
      </c>
      <c r="D10" s="83">
        <v>2</v>
      </c>
      <c r="E10" s="84"/>
      <c r="F10" s="65">
        <v>6</v>
      </c>
      <c r="G10" s="67" t="s">
        <v>658</v>
      </c>
      <c r="H10" s="83">
        <v>2</v>
      </c>
      <c r="I10" s="84"/>
      <c r="J10" s="65">
        <v>6</v>
      </c>
      <c r="K10" s="185" t="s">
        <v>672</v>
      </c>
      <c r="L10" s="83">
        <v>2</v>
      </c>
      <c r="M10" s="84"/>
      <c r="N10" s="65">
        <v>6</v>
      </c>
      <c r="O10" s="185" t="s">
        <v>689</v>
      </c>
      <c r="P10" s="83">
        <v>2</v>
      </c>
    </row>
    <row r="11" spans="2:16" ht="18.75" customHeight="1" x14ac:dyDescent="0.3">
      <c r="B11" s="65">
        <v>7</v>
      </c>
      <c r="C11" s="67" t="s">
        <v>645</v>
      </c>
      <c r="D11" s="83">
        <v>2</v>
      </c>
      <c r="E11" s="84"/>
      <c r="F11" s="65">
        <v>7</v>
      </c>
      <c r="G11" s="67" t="s">
        <v>659</v>
      </c>
      <c r="H11" s="83">
        <v>2</v>
      </c>
      <c r="I11" s="84"/>
      <c r="J11" s="65">
        <v>7</v>
      </c>
      <c r="K11" s="185" t="s">
        <v>673</v>
      </c>
      <c r="L11" s="83">
        <v>2</v>
      </c>
      <c r="M11" s="84"/>
      <c r="N11" s="65">
        <v>7</v>
      </c>
      <c r="O11" s="185" t="s">
        <v>690</v>
      </c>
      <c r="P11" s="83">
        <v>2</v>
      </c>
    </row>
    <row r="12" spans="2:16" x14ac:dyDescent="0.3">
      <c r="B12" s="65">
        <v>8</v>
      </c>
      <c r="C12" s="186" t="s">
        <v>646</v>
      </c>
      <c r="D12" s="173">
        <v>1</v>
      </c>
      <c r="E12" s="84"/>
      <c r="F12" s="65">
        <v>8</v>
      </c>
      <c r="G12" s="186" t="s">
        <v>660</v>
      </c>
      <c r="H12" s="173">
        <v>1</v>
      </c>
      <c r="I12" s="84"/>
      <c r="J12" s="65">
        <v>8</v>
      </c>
      <c r="K12" s="185" t="s">
        <v>674</v>
      </c>
      <c r="L12" s="83">
        <v>2</v>
      </c>
      <c r="M12" s="84"/>
      <c r="N12" s="65">
        <v>8</v>
      </c>
      <c r="O12" s="185" t="s">
        <v>691</v>
      </c>
      <c r="P12" s="83">
        <v>2</v>
      </c>
    </row>
    <row r="13" spans="2:16" x14ac:dyDescent="0.3">
      <c r="B13" s="65">
        <v>9</v>
      </c>
      <c r="C13" s="186" t="s">
        <v>647</v>
      </c>
      <c r="D13" s="173">
        <v>1</v>
      </c>
      <c r="E13" s="84"/>
      <c r="F13" s="65">
        <v>9</v>
      </c>
      <c r="G13" s="67" t="s">
        <v>661</v>
      </c>
      <c r="H13" s="83">
        <v>2</v>
      </c>
      <c r="I13" s="84"/>
      <c r="J13" s="65">
        <v>9</v>
      </c>
      <c r="K13" s="185" t="s">
        <v>675</v>
      </c>
      <c r="L13" s="83">
        <v>2</v>
      </c>
      <c r="M13" s="84"/>
      <c r="N13" s="65">
        <v>9</v>
      </c>
      <c r="O13" s="185" t="s">
        <v>692</v>
      </c>
      <c r="P13" s="83">
        <v>2</v>
      </c>
    </row>
    <row r="14" spans="2:16" x14ac:dyDescent="0.3">
      <c r="B14" s="65">
        <v>10</v>
      </c>
      <c r="C14" s="85" t="s">
        <v>648</v>
      </c>
      <c r="D14" s="83">
        <v>2</v>
      </c>
      <c r="E14" s="84"/>
      <c r="F14" s="65">
        <v>10</v>
      </c>
      <c r="G14" s="67" t="s">
        <v>662</v>
      </c>
      <c r="H14" s="83">
        <v>2</v>
      </c>
      <c r="I14" s="84"/>
      <c r="J14" s="65">
        <v>10</v>
      </c>
      <c r="K14" s="187" t="s">
        <v>676</v>
      </c>
      <c r="L14" s="173">
        <v>1</v>
      </c>
      <c r="M14" s="84"/>
      <c r="N14" s="65">
        <v>10</v>
      </c>
      <c r="O14" s="185" t="s">
        <v>693</v>
      </c>
      <c r="P14" s="83">
        <v>2</v>
      </c>
    </row>
    <row r="15" spans="2:16" x14ac:dyDescent="0.3">
      <c r="B15" s="65">
        <v>11</v>
      </c>
      <c r="C15" s="67" t="s">
        <v>649</v>
      </c>
      <c r="D15" s="85">
        <v>2</v>
      </c>
      <c r="E15" s="84"/>
      <c r="F15" s="65">
        <v>11</v>
      </c>
      <c r="G15" s="67" t="s">
        <v>663</v>
      </c>
      <c r="H15" s="85">
        <v>2</v>
      </c>
      <c r="I15" s="84"/>
      <c r="J15" s="65">
        <v>11</v>
      </c>
      <c r="K15" s="194" t="s">
        <v>677</v>
      </c>
      <c r="L15" s="184">
        <v>2</v>
      </c>
      <c r="M15" s="84"/>
      <c r="N15" s="65">
        <v>11</v>
      </c>
      <c r="O15" s="194" t="s">
        <v>694</v>
      </c>
      <c r="P15" s="184">
        <v>2</v>
      </c>
    </row>
    <row r="16" spans="2:16" x14ac:dyDescent="0.3">
      <c r="B16" s="65">
        <v>12</v>
      </c>
      <c r="C16" s="67" t="s">
        <v>650</v>
      </c>
      <c r="D16" s="27">
        <v>2</v>
      </c>
      <c r="E16" s="84"/>
      <c r="F16" s="65">
        <v>12</v>
      </c>
      <c r="G16" s="67" t="s">
        <v>664</v>
      </c>
      <c r="H16" s="83">
        <v>2</v>
      </c>
      <c r="I16" s="84"/>
      <c r="J16" s="65">
        <v>12</v>
      </c>
      <c r="K16" s="185" t="s">
        <v>678</v>
      </c>
      <c r="L16" s="83">
        <v>2</v>
      </c>
      <c r="M16" s="84"/>
      <c r="N16" s="65">
        <v>12</v>
      </c>
      <c r="O16" s="187" t="s">
        <v>695</v>
      </c>
      <c r="P16" s="173">
        <v>1</v>
      </c>
    </row>
    <row r="17" spans="2:16" x14ac:dyDescent="0.3">
      <c r="B17" s="65">
        <v>13</v>
      </c>
      <c r="C17" s="67" t="s">
        <v>651</v>
      </c>
      <c r="D17" s="83">
        <v>2</v>
      </c>
      <c r="E17" s="84"/>
      <c r="F17" s="65">
        <v>13</v>
      </c>
      <c r="G17" s="67" t="s">
        <v>665</v>
      </c>
      <c r="H17" s="83">
        <v>2</v>
      </c>
      <c r="I17" s="84"/>
      <c r="J17" s="65">
        <v>13</v>
      </c>
      <c r="K17" s="187" t="s">
        <v>679</v>
      </c>
      <c r="L17" s="173">
        <v>1</v>
      </c>
      <c r="M17" s="84"/>
      <c r="N17" s="65">
        <v>13</v>
      </c>
      <c r="O17" s="185" t="s">
        <v>696</v>
      </c>
      <c r="P17" s="83">
        <v>2</v>
      </c>
    </row>
    <row r="18" spans="2:16" x14ac:dyDescent="0.3">
      <c r="B18" s="65">
        <v>14</v>
      </c>
      <c r="C18" s="187" t="s">
        <v>652</v>
      </c>
      <c r="D18" s="173">
        <v>1</v>
      </c>
      <c r="E18" s="84"/>
      <c r="F18" s="65">
        <v>14</v>
      </c>
      <c r="G18" s="67" t="s">
        <v>666</v>
      </c>
      <c r="H18" s="83">
        <v>2</v>
      </c>
      <c r="I18" s="84"/>
      <c r="J18" s="65">
        <v>14</v>
      </c>
      <c r="K18" s="185" t="s">
        <v>680</v>
      </c>
      <c r="L18" s="83">
        <v>2</v>
      </c>
      <c r="M18" s="84"/>
      <c r="N18" s="65">
        <v>14</v>
      </c>
      <c r="O18" s="185" t="s">
        <v>697</v>
      </c>
      <c r="P18" s="83">
        <v>2</v>
      </c>
    </row>
    <row r="19" spans="2:16" x14ac:dyDescent="0.3">
      <c r="B19" s="65"/>
      <c r="C19" s="96"/>
      <c r="D19" s="83"/>
      <c r="E19" s="84"/>
      <c r="F19" s="65"/>
      <c r="G19" s="87"/>
      <c r="H19" s="83"/>
      <c r="I19" s="84"/>
      <c r="J19" s="65">
        <v>15</v>
      </c>
      <c r="K19" s="185" t="s">
        <v>681</v>
      </c>
      <c r="L19" s="83">
        <v>2</v>
      </c>
      <c r="M19" s="84"/>
      <c r="N19" s="65">
        <v>15</v>
      </c>
      <c r="O19" s="185" t="s">
        <v>698</v>
      </c>
      <c r="P19" s="62">
        <v>2</v>
      </c>
    </row>
    <row r="20" spans="2:16" x14ac:dyDescent="0.3">
      <c r="B20" s="65"/>
      <c r="C20" s="96"/>
      <c r="D20" s="83"/>
      <c r="E20" s="84"/>
      <c r="F20" s="65"/>
      <c r="G20" s="87"/>
      <c r="H20" s="83"/>
      <c r="I20" s="84"/>
      <c r="J20" s="65">
        <v>16</v>
      </c>
      <c r="K20" s="185" t="s">
        <v>682</v>
      </c>
      <c r="L20" s="83">
        <v>2</v>
      </c>
      <c r="M20" s="84"/>
      <c r="N20" s="65">
        <v>16</v>
      </c>
      <c r="O20" s="185" t="s">
        <v>699</v>
      </c>
      <c r="P20" s="62">
        <v>2</v>
      </c>
    </row>
    <row r="21" spans="2:16" x14ac:dyDescent="0.3">
      <c r="B21" s="65"/>
      <c r="C21" s="96"/>
      <c r="D21" s="83"/>
      <c r="E21" s="84"/>
      <c r="F21" s="65"/>
      <c r="G21" s="87"/>
      <c r="H21" s="83"/>
      <c r="I21" s="84"/>
      <c r="J21" s="65">
        <v>17</v>
      </c>
      <c r="K21" s="185" t="s">
        <v>683</v>
      </c>
      <c r="L21" s="83">
        <v>2</v>
      </c>
      <c r="M21" s="84"/>
      <c r="N21" s="65">
        <v>17</v>
      </c>
      <c r="O21" s="185" t="s">
        <v>700</v>
      </c>
      <c r="P21" s="62">
        <v>2</v>
      </c>
    </row>
    <row r="22" spans="2:16" ht="17.25" customHeight="1" x14ac:dyDescent="0.3">
      <c r="B22" s="65"/>
      <c r="C22" s="96"/>
      <c r="D22" s="83"/>
      <c r="E22" s="84"/>
      <c r="F22" s="65"/>
      <c r="G22" s="96"/>
      <c r="H22" s="83"/>
      <c r="I22" s="84"/>
      <c r="J22" s="65"/>
      <c r="K22" s="185"/>
      <c r="L22" s="185"/>
      <c r="M22" s="84"/>
      <c r="N22" s="65"/>
      <c r="O22" s="65"/>
      <c r="P22" s="65"/>
    </row>
    <row r="23" spans="2:16" x14ac:dyDescent="0.3">
      <c r="B23" s="63">
        <v>14</v>
      </c>
      <c r="C23" s="86" t="s">
        <v>38</v>
      </c>
      <c r="D23" s="61">
        <f>SUM(D5:D22)</f>
        <v>24</v>
      </c>
      <c r="F23" s="63">
        <v>14</v>
      </c>
      <c r="G23" s="86" t="s">
        <v>38</v>
      </c>
      <c r="H23" s="61">
        <f>SUM(H5:H22)</f>
        <v>27</v>
      </c>
      <c r="J23" s="63">
        <v>17</v>
      </c>
      <c r="K23" s="86" t="s">
        <v>38</v>
      </c>
      <c r="L23" s="61">
        <f>SUM(L5:L22)</f>
        <v>31</v>
      </c>
      <c r="N23" s="63">
        <v>17</v>
      </c>
      <c r="O23" s="86" t="s">
        <v>38</v>
      </c>
      <c r="P23" s="61">
        <f>SUM(P5:P22)</f>
        <v>32</v>
      </c>
    </row>
    <row r="25" spans="2:16" x14ac:dyDescent="0.3">
      <c r="C25" s="195" t="s">
        <v>83</v>
      </c>
      <c r="D25" s="215" t="s">
        <v>198</v>
      </c>
      <c r="E25" s="215"/>
      <c r="F25" s="215"/>
      <c r="G25" s="215"/>
      <c r="H25" s="215"/>
      <c r="I25" s="215"/>
      <c r="J25" s="215"/>
      <c r="K25" s="215"/>
      <c r="L25" s="215"/>
      <c r="O25" s="29" t="s">
        <v>33</v>
      </c>
      <c r="P25" s="23">
        <f>D23+H23+L23+P23</f>
        <v>114</v>
      </c>
    </row>
    <row r="26" spans="2:16" x14ac:dyDescent="0.3">
      <c r="C26" s="196" t="s">
        <v>128</v>
      </c>
      <c r="D26" s="215"/>
      <c r="E26" s="215"/>
      <c r="F26" s="215"/>
      <c r="G26" s="215"/>
      <c r="H26" s="215"/>
      <c r="I26" s="215"/>
      <c r="J26" s="215"/>
      <c r="K26" s="215"/>
      <c r="L26" s="215"/>
      <c r="O26" s="29"/>
      <c r="P26" s="23"/>
    </row>
    <row r="27" spans="2:16" x14ac:dyDescent="0.3">
      <c r="C27" s="22"/>
      <c r="O27" s="29"/>
      <c r="P27" s="23"/>
    </row>
  </sheetData>
  <sheetProtection sheet="1" objects="1" scenarios="1" formatCells="0" formatColumns="0"/>
  <mergeCells count="3">
    <mergeCell ref="B1:C2"/>
    <mergeCell ref="D25:L26"/>
    <mergeCell ref="G1:N2"/>
  </mergeCells>
  <phoneticPr fontId="17" type="noConversion"/>
  <hyperlinks>
    <hyperlink ref="B1" location="Home!A1" display="Home" xr:uid="{FB0E4D41-3B41-45AD-923C-230CAEFD247C}"/>
  </hyperlinks>
  <pageMargins left="0.51181102362204722" right="0.51181102362204722" top="0.55118110236220474" bottom="0.55118110236220474" header="0.11811023622047245" footer="0.11811023622047245"/>
  <pageSetup paperSize="8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</sheetPr>
  <dimension ref="A1:T46"/>
  <sheetViews>
    <sheetView showGridLines="0" view="pageBreakPreview" zoomScale="90" zoomScaleNormal="90" zoomScaleSheetLayoutView="90" workbookViewId="0">
      <selection activeCell="J20" sqref="J20"/>
    </sheetView>
  </sheetViews>
  <sheetFormatPr defaultColWidth="9.109375" defaultRowHeight="14.4" x14ac:dyDescent="0.3"/>
  <cols>
    <col min="1" max="1" width="7.6640625" style="8" customWidth="1"/>
    <col min="2" max="2" width="15.88671875" style="8" customWidth="1"/>
    <col min="3" max="3" width="11.33203125" style="8" customWidth="1"/>
    <col min="4" max="15" width="11.6640625" style="8" customWidth="1"/>
    <col min="16" max="16" width="13" style="8" customWidth="1"/>
    <col min="17" max="18" width="11.6640625" style="8" customWidth="1"/>
    <col min="19" max="19" width="13.6640625" style="8" bestFit="1" customWidth="1"/>
    <col min="20" max="20" width="13.44140625" style="8" customWidth="1"/>
    <col min="21" max="21" width="5.33203125" style="8" customWidth="1"/>
    <col min="22" max="16384" width="9.109375" style="8"/>
  </cols>
  <sheetData>
    <row r="1" spans="1:20" ht="34.5" customHeight="1" x14ac:dyDescent="0.3">
      <c r="B1" s="217" t="s">
        <v>96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</row>
    <row r="2" spans="1:20" ht="15" thickBot="1" x14ac:dyDescent="0.35"/>
    <row r="3" spans="1:20" x14ac:dyDescent="0.3">
      <c r="A3" s="226" t="s">
        <v>97</v>
      </c>
      <c r="B3" s="218" t="s">
        <v>81</v>
      </c>
      <c r="C3" s="220" t="s">
        <v>5</v>
      </c>
      <c r="D3" s="221"/>
      <c r="E3" s="221"/>
      <c r="F3" s="222"/>
      <c r="G3" s="221" t="s">
        <v>6</v>
      </c>
      <c r="H3" s="221"/>
      <c r="I3" s="221"/>
      <c r="J3" s="221"/>
      <c r="K3" s="222"/>
      <c r="L3" s="220" t="s">
        <v>7</v>
      </c>
      <c r="M3" s="221"/>
      <c r="N3" s="221"/>
      <c r="O3" s="221"/>
      <c r="P3" s="223" t="s">
        <v>8</v>
      </c>
      <c r="Q3" s="224"/>
      <c r="R3" s="224"/>
      <c r="S3" s="224"/>
      <c r="T3" s="225"/>
    </row>
    <row r="4" spans="1:20" x14ac:dyDescent="0.3">
      <c r="A4" s="226"/>
      <c r="B4" s="219"/>
      <c r="C4" s="9" t="s">
        <v>4</v>
      </c>
      <c r="D4" s="10" t="s">
        <v>4</v>
      </c>
      <c r="E4" s="10" t="s">
        <v>4</v>
      </c>
      <c r="F4" s="11" t="s">
        <v>4</v>
      </c>
      <c r="G4" s="69" t="s">
        <v>4</v>
      </c>
      <c r="H4" s="10" t="s">
        <v>4</v>
      </c>
      <c r="I4" s="10" t="s">
        <v>4</v>
      </c>
      <c r="J4" s="20" t="s">
        <v>4</v>
      </c>
      <c r="K4" s="18" t="s">
        <v>4</v>
      </c>
      <c r="L4" s="57" t="s">
        <v>4</v>
      </c>
      <c r="M4" s="10" t="s">
        <v>4</v>
      </c>
      <c r="N4" s="10" t="s">
        <v>4</v>
      </c>
      <c r="O4" s="105" t="s">
        <v>4</v>
      </c>
      <c r="P4" s="9" t="s">
        <v>4</v>
      </c>
      <c r="Q4" s="10" t="s">
        <v>4</v>
      </c>
      <c r="R4" s="10" t="s">
        <v>4</v>
      </c>
      <c r="S4" s="20" t="s">
        <v>4</v>
      </c>
      <c r="T4" s="18" t="s">
        <v>82</v>
      </c>
    </row>
    <row r="5" spans="1:20" x14ac:dyDescent="0.3">
      <c r="A5" s="226"/>
      <c r="B5" s="219"/>
      <c r="C5" s="12">
        <v>44807</v>
      </c>
      <c r="D5" s="13">
        <f>C5+7</f>
        <v>44814</v>
      </c>
      <c r="E5" s="13">
        <f>D5+7</f>
        <v>44821</v>
      </c>
      <c r="F5" s="14">
        <f t="shared" ref="F5:T5" si="0">E5+7</f>
        <v>44828</v>
      </c>
      <c r="G5" s="70">
        <f t="shared" si="0"/>
        <v>44835</v>
      </c>
      <c r="H5" s="13">
        <f t="shared" si="0"/>
        <v>44842</v>
      </c>
      <c r="I5" s="13">
        <f t="shared" si="0"/>
        <v>44849</v>
      </c>
      <c r="J5" s="21">
        <f t="shared" si="0"/>
        <v>44856</v>
      </c>
      <c r="K5" s="19">
        <f t="shared" si="0"/>
        <v>44863</v>
      </c>
      <c r="L5" s="58">
        <f t="shared" si="0"/>
        <v>44870</v>
      </c>
      <c r="M5" s="13">
        <f t="shared" si="0"/>
        <v>44877</v>
      </c>
      <c r="N5" s="13">
        <f t="shared" si="0"/>
        <v>44884</v>
      </c>
      <c r="O5" s="106">
        <f t="shared" si="0"/>
        <v>44891</v>
      </c>
      <c r="P5" s="12">
        <f t="shared" si="0"/>
        <v>44898</v>
      </c>
      <c r="Q5" s="13">
        <f t="shared" si="0"/>
        <v>44905</v>
      </c>
      <c r="R5" s="13">
        <f t="shared" si="0"/>
        <v>44912</v>
      </c>
      <c r="S5" s="21">
        <f t="shared" si="0"/>
        <v>44919</v>
      </c>
      <c r="T5" s="19">
        <f t="shared" si="0"/>
        <v>44926</v>
      </c>
    </row>
    <row r="6" spans="1:20" x14ac:dyDescent="0.3">
      <c r="A6" s="8">
        <v>13</v>
      </c>
      <c r="B6" s="44" t="s">
        <v>1</v>
      </c>
      <c r="C6" s="111"/>
      <c r="D6" s="102"/>
      <c r="E6" s="102"/>
      <c r="F6" s="145">
        <v>1</v>
      </c>
      <c r="G6" s="102"/>
      <c r="H6" s="133">
        <v>2</v>
      </c>
      <c r="I6" s="113" t="s">
        <v>86</v>
      </c>
      <c r="J6" s="15"/>
      <c r="K6" s="92"/>
      <c r="L6" s="135">
        <v>3</v>
      </c>
      <c r="M6" s="102"/>
      <c r="N6" s="136">
        <v>4</v>
      </c>
      <c r="O6" s="130"/>
      <c r="P6" s="135">
        <v>5</v>
      </c>
      <c r="Q6" s="102"/>
      <c r="R6" s="141">
        <v>6</v>
      </c>
      <c r="S6" s="15"/>
      <c r="T6" s="92"/>
    </row>
    <row r="7" spans="1:20" x14ac:dyDescent="0.3">
      <c r="A7" s="8">
        <v>9</v>
      </c>
      <c r="B7" s="44" t="s">
        <v>2</v>
      </c>
      <c r="C7" s="111"/>
      <c r="D7" s="133">
        <v>1</v>
      </c>
      <c r="E7" s="102"/>
      <c r="F7" s="134">
        <v>2</v>
      </c>
      <c r="G7" s="102"/>
      <c r="H7" s="133">
        <v>3</v>
      </c>
      <c r="I7" s="113" t="s">
        <v>86</v>
      </c>
      <c r="J7" s="15"/>
      <c r="K7" s="92"/>
      <c r="L7" s="135">
        <v>4</v>
      </c>
      <c r="M7" s="102"/>
      <c r="N7" s="133">
        <v>5</v>
      </c>
      <c r="O7" s="107"/>
      <c r="P7" s="135">
        <v>6</v>
      </c>
      <c r="Q7" s="102"/>
      <c r="R7" s="133">
        <v>7</v>
      </c>
      <c r="S7" s="15"/>
      <c r="T7" s="92"/>
    </row>
    <row r="8" spans="1:20" x14ac:dyDescent="0.3">
      <c r="B8" s="71"/>
      <c r="C8" s="117"/>
      <c r="D8" s="118"/>
      <c r="E8" s="72"/>
      <c r="F8" s="73"/>
      <c r="G8" s="119"/>
      <c r="H8" s="72"/>
      <c r="I8" s="72"/>
      <c r="J8" s="72"/>
      <c r="K8" s="73"/>
      <c r="L8" s="74"/>
      <c r="M8" s="72"/>
      <c r="N8" s="72"/>
      <c r="O8" s="120"/>
      <c r="P8" s="74"/>
      <c r="Q8" s="72"/>
      <c r="R8" s="72"/>
      <c r="S8" s="72"/>
      <c r="T8" s="73"/>
    </row>
    <row r="9" spans="1:20" x14ac:dyDescent="0.3">
      <c r="A9" s="8">
        <v>15</v>
      </c>
      <c r="B9" s="44" t="s">
        <v>0</v>
      </c>
      <c r="C9" s="111"/>
      <c r="D9" s="101"/>
      <c r="E9" s="133">
        <v>1</v>
      </c>
      <c r="F9" s="103"/>
      <c r="G9" s="133">
        <v>2</v>
      </c>
      <c r="H9" s="102"/>
      <c r="I9" s="113" t="s">
        <v>86</v>
      </c>
      <c r="J9" s="15"/>
      <c r="K9" s="134">
        <v>3</v>
      </c>
      <c r="L9" s="104"/>
      <c r="M9" s="133">
        <v>4</v>
      </c>
      <c r="N9" s="102"/>
      <c r="O9" s="137">
        <v>5</v>
      </c>
      <c r="P9" s="104"/>
      <c r="Q9" s="133">
        <v>6</v>
      </c>
      <c r="R9" s="102"/>
      <c r="S9" s="15"/>
      <c r="T9" s="92"/>
    </row>
    <row r="10" spans="1:20" x14ac:dyDescent="0.3">
      <c r="A10" s="8">
        <v>15</v>
      </c>
      <c r="B10" s="44" t="s">
        <v>80</v>
      </c>
      <c r="C10" s="111"/>
      <c r="D10" s="101"/>
      <c r="E10" s="133">
        <v>1</v>
      </c>
      <c r="F10" s="103"/>
      <c r="G10" s="133">
        <v>2</v>
      </c>
      <c r="H10" s="102"/>
      <c r="I10" s="113" t="s">
        <v>86</v>
      </c>
      <c r="J10" s="15"/>
      <c r="K10" s="134">
        <v>3</v>
      </c>
      <c r="L10" s="104"/>
      <c r="M10" s="133">
        <v>4</v>
      </c>
      <c r="N10" s="102"/>
      <c r="O10" s="137">
        <v>5</v>
      </c>
      <c r="P10" s="104"/>
      <c r="Q10" s="133">
        <v>6</v>
      </c>
      <c r="R10" s="131"/>
      <c r="S10" s="15"/>
      <c r="T10" s="92"/>
    </row>
    <row r="11" spans="1:20" ht="15" thickBot="1" x14ac:dyDescent="0.35">
      <c r="B11" s="75"/>
      <c r="C11" s="95"/>
      <c r="D11" s="76"/>
      <c r="E11" s="76"/>
      <c r="F11" s="77"/>
      <c r="G11" s="78"/>
      <c r="H11" s="76"/>
      <c r="I11" s="76"/>
      <c r="J11" s="76"/>
      <c r="K11" s="77"/>
      <c r="L11" s="79"/>
      <c r="M11" s="76"/>
      <c r="N11" s="76"/>
      <c r="O11" s="108"/>
      <c r="P11" s="79"/>
      <c r="Q11" s="76"/>
      <c r="R11" s="76"/>
      <c r="S11" s="76"/>
      <c r="T11" s="77"/>
    </row>
    <row r="12" spans="1:20" x14ac:dyDescent="0.3">
      <c r="D12" s="112" t="s">
        <v>94</v>
      </c>
      <c r="I12" s="8" t="s">
        <v>98</v>
      </c>
      <c r="J12" s="93" t="s">
        <v>73</v>
      </c>
      <c r="K12" s="93" t="s">
        <v>73</v>
      </c>
      <c r="L12" s="93"/>
      <c r="S12" s="93" t="s">
        <v>74</v>
      </c>
      <c r="T12" s="93" t="s">
        <v>76</v>
      </c>
    </row>
    <row r="15" spans="1:20" ht="15" thickBot="1" x14ac:dyDescent="0.35"/>
    <row r="16" spans="1:20" x14ac:dyDescent="0.3">
      <c r="A16" s="226" t="s">
        <v>97</v>
      </c>
      <c r="B16" s="218" t="s">
        <v>81</v>
      </c>
      <c r="C16" s="220" t="s">
        <v>9</v>
      </c>
      <c r="D16" s="221"/>
      <c r="E16" s="221"/>
      <c r="F16" s="222"/>
      <c r="G16" s="220" t="s">
        <v>10</v>
      </c>
      <c r="H16" s="221"/>
      <c r="I16" s="221"/>
      <c r="J16" s="221"/>
      <c r="K16" s="220" t="s">
        <v>11</v>
      </c>
      <c r="L16" s="221"/>
      <c r="M16" s="221"/>
      <c r="N16" s="222"/>
      <c r="O16" s="221" t="s">
        <v>12</v>
      </c>
      <c r="P16" s="221"/>
      <c r="Q16" s="221"/>
      <c r="R16" s="221"/>
      <c r="S16" s="222"/>
    </row>
    <row r="17" spans="1:20" x14ac:dyDescent="0.3">
      <c r="A17" s="226"/>
      <c r="B17" s="219"/>
      <c r="C17" s="10" t="s">
        <v>4</v>
      </c>
      <c r="D17" s="10" t="s">
        <v>4</v>
      </c>
      <c r="E17" s="10" t="s">
        <v>4</v>
      </c>
      <c r="F17" s="11" t="s">
        <v>4</v>
      </c>
      <c r="G17" s="9" t="s">
        <v>4</v>
      </c>
      <c r="H17" s="20" t="s">
        <v>4</v>
      </c>
      <c r="I17" s="20" t="s">
        <v>4</v>
      </c>
      <c r="J17" s="126" t="s">
        <v>4</v>
      </c>
      <c r="K17" s="57" t="s">
        <v>4</v>
      </c>
      <c r="L17" s="59" t="s">
        <v>4</v>
      </c>
      <c r="M17" s="59" t="s">
        <v>4</v>
      </c>
      <c r="N17" s="56" t="s">
        <v>4</v>
      </c>
      <c r="O17" s="128" t="s">
        <v>4</v>
      </c>
      <c r="P17" s="20" t="s">
        <v>4</v>
      </c>
      <c r="Q17" s="20" t="s">
        <v>4</v>
      </c>
      <c r="R17" s="59" t="s">
        <v>4</v>
      </c>
      <c r="S17" s="68" t="s">
        <v>4</v>
      </c>
    </row>
    <row r="18" spans="1:20" x14ac:dyDescent="0.3">
      <c r="A18" s="226"/>
      <c r="B18" s="219"/>
      <c r="C18" s="13">
        <f>T5+7</f>
        <v>44933</v>
      </c>
      <c r="D18" s="13">
        <f t="shared" ref="D18:S18" si="1">C18+7</f>
        <v>44940</v>
      </c>
      <c r="E18" s="13">
        <f t="shared" si="1"/>
        <v>44947</v>
      </c>
      <c r="F18" s="14">
        <f t="shared" si="1"/>
        <v>44954</v>
      </c>
      <c r="G18" s="12">
        <f t="shared" si="1"/>
        <v>44961</v>
      </c>
      <c r="H18" s="21">
        <f t="shared" si="1"/>
        <v>44968</v>
      </c>
      <c r="I18" s="21">
        <f t="shared" si="1"/>
        <v>44975</v>
      </c>
      <c r="J18" s="127">
        <f t="shared" si="1"/>
        <v>44982</v>
      </c>
      <c r="K18" s="58">
        <f t="shared" si="1"/>
        <v>44989</v>
      </c>
      <c r="L18" s="109">
        <f t="shared" si="1"/>
        <v>44996</v>
      </c>
      <c r="M18" s="109">
        <f t="shared" si="1"/>
        <v>45003</v>
      </c>
      <c r="N18" s="110">
        <f t="shared" si="1"/>
        <v>45010</v>
      </c>
      <c r="O18" s="129">
        <f t="shared" si="1"/>
        <v>45017</v>
      </c>
      <c r="P18" s="21">
        <f t="shared" si="1"/>
        <v>45024</v>
      </c>
      <c r="Q18" s="21">
        <f t="shared" si="1"/>
        <v>45031</v>
      </c>
      <c r="R18" s="109">
        <f t="shared" si="1"/>
        <v>45038</v>
      </c>
      <c r="S18" s="14">
        <f t="shared" si="1"/>
        <v>45045</v>
      </c>
    </row>
    <row r="19" spans="1:20" x14ac:dyDescent="0.3">
      <c r="A19" s="8">
        <v>14</v>
      </c>
      <c r="B19" s="44" t="s">
        <v>1</v>
      </c>
      <c r="C19" s="102"/>
      <c r="D19" s="133">
        <v>7</v>
      </c>
      <c r="E19" s="102"/>
      <c r="F19" s="145">
        <v>8</v>
      </c>
      <c r="G19" s="104"/>
      <c r="H19" s="133">
        <v>9</v>
      </c>
      <c r="I19" s="15"/>
      <c r="J19" s="143">
        <v>10</v>
      </c>
      <c r="K19" s="132"/>
      <c r="L19" s="133">
        <v>11</v>
      </c>
      <c r="M19" s="131"/>
      <c r="N19" s="138" t="s">
        <v>87</v>
      </c>
      <c r="O19" s="140">
        <v>12</v>
      </c>
      <c r="P19" s="94"/>
      <c r="Q19" s="94"/>
      <c r="R19" s="121"/>
      <c r="S19" s="142">
        <v>13</v>
      </c>
    </row>
    <row r="20" spans="1:20" x14ac:dyDescent="0.3">
      <c r="A20" s="8">
        <v>19</v>
      </c>
      <c r="B20" s="44" t="s">
        <v>2</v>
      </c>
      <c r="C20" s="102"/>
      <c r="D20" s="133">
        <v>8</v>
      </c>
      <c r="E20" s="102"/>
      <c r="F20" s="134">
        <v>9</v>
      </c>
      <c r="G20" s="104"/>
      <c r="H20" s="15"/>
      <c r="I20" s="15"/>
      <c r="J20" s="163"/>
      <c r="K20" s="104"/>
      <c r="L20" s="164"/>
      <c r="M20" s="102"/>
      <c r="N20" s="139" t="s">
        <v>87</v>
      </c>
      <c r="O20" s="140"/>
      <c r="P20" s="94"/>
      <c r="Q20" s="94"/>
      <c r="R20" s="121"/>
      <c r="S20" s="142"/>
      <c r="T20" s="8">
        <v>5</v>
      </c>
    </row>
    <row r="21" spans="1:20" x14ac:dyDescent="0.3">
      <c r="B21" s="71"/>
      <c r="C21" s="72"/>
      <c r="D21" s="72"/>
      <c r="E21" s="72"/>
      <c r="F21" s="73"/>
      <c r="G21" s="74"/>
      <c r="H21" s="72"/>
      <c r="I21" s="72"/>
      <c r="J21" s="120"/>
      <c r="K21" s="74"/>
      <c r="L21" s="72"/>
      <c r="M21" s="72"/>
      <c r="N21" s="73"/>
      <c r="O21" s="119"/>
      <c r="P21" s="72"/>
      <c r="Q21" s="72"/>
      <c r="R21" s="72"/>
      <c r="S21" s="80"/>
    </row>
    <row r="22" spans="1:20" x14ac:dyDescent="0.3">
      <c r="A22" s="8">
        <v>15</v>
      </c>
      <c r="B22" s="44" t="s">
        <v>0</v>
      </c>
      <c r="C22" s="133">
        <v>7</v>
      </c>
      <c r="D22" s="102"/>
      <c r="E22" s="133">
        <v>8</v>
      </c>
      <c r="F22" s="103"/>
      <c r="G22" s="135">
        <v>9</v>
      </c>
      <c r="H22" s="15"/>
      <c r="I22" s="133">
        <v>10</v>
      </c>
      <c r="J22" s="107"/>
      <c r="K22" s="135">
        <v>11</v>
      </c>
      <c r="L22" s="102"/>
      <c r="M22" s="141">
        <v>12</v>
      </c>
      <c r="N22" s="139" t="s">
        <v>87</v>
      </c>
      <c r="O22" s="155">
        <v>13</v>
      </c>
      <c r="P22" s="15"/>
      <c r="Q22" s="15"/>
      <c r="R22" s="141">
        <v>14</v>
      </c>
      <c r="S22" s="116"/>
    </row>
    <row r="23" spans="1:20" x14ac:dyDescent="0.3">
      <c r="A23" s="8">
        <v>16</v>
      </c>
      <c r="B23" s="44" t="s">
        <v>80</v>
      </c>
      <c r="C23" s="133">
        <v>7</v>
      </c>
      <c r="D23" s="102"/>
      <c r="E23" s="133">
        <v>8</v>
      </c>
      <c r="F23" s="103"/>
      <c r="G23" s="135">
        <v>9</v>
      </c>
      <c r="H23" s="15"/>
      <c r="I23" s="133">
        <v>10</v>
      </c>
      <c r="J23" s="107"/>
      <c r="K23" s="135">
        <v>11</v>
      </c>
      <c r="L23" s="102"/>
      <c r="M23" s="141">
        <v>12</v>
      </c>
      <c r="N23" s="139" t="s">
        <v>87</v>
      </c>
      <c r="O23" s="155">
        <v>13</v>
      </c>
      <c r="P23" s="15"/>
      <c r="Q23" s="15"/>
      <c r="R23" s="141">
        <v>14</v>
      </c>
      <c r="S23" s="116"/>
    </row>
    <row r="24" spans="1:20" ht="15" thickBot="1" x14ac:dyDescent="0.35">
      <c r="B24" s="75"/>
      <c r="C24" s="76"/>
      <c r="D24" s="76"/>
      <c r="E24" s="76"/>
      <c r="F24" s="77"/>
      <c r="G24" s="79"/>
      <c r="H24" s="76"/>
      <c r="I24" s="76"/>
      <c r="J24" s="108"/>
      <c r="K24" s="79"/>
      <c r="L24" s="76"/>
      <c r="M24" s="76"/>
      <c r="N24" s="77"/>
      <c r="O24" s="78"/>
      <c r="P24" s="76"/>
      <c r="Q24" s="76"/>
      <c r="R24" s="76"/>
      <c r="S24" s="81"/>
    </row>
    <row r="25" spans="1:20" ht="15" thickBot="1" x14ac:dyDescent="0.35">
      <c r="H25" s="93" t="s">
        <v>73</v>
      </c>
      <c r="I25" s="93" t="s">
        <v>73</v>
      </c>
      <c r="N25" s="8" t="s">
        <v>98</v>
      </c>
      <c r="O25" s="93" t="s">
        <v>73</v>
      </c>
      <c r="P25" s="100" t="s">
        <v>79</v>
      </c>
      <c r="Q25" s="100" t="s">
        <v>73</v>
      </c>
      <c r="R25" s="100"/>
      <c r="S25" s="112" t="s">
        <v>84</v>
      </c>
    </row>
    <row r="26" spans="1:20" ht="15" customHeight="1" x14ac:dyDescent="0.3">
      <c r="A26" s="226" t="s">
        <v>97</v>
      </c>
      <c r="B26" s="227" t="s">
        <v>81</v>
      </c>
      <c r="C26" s="223" t="s">
        <v>93</v>
      </c>
      <c r="D26" s="224"/>
      <c r="E26" s="224"/>
      <c r="F26" s="225"/>
    </row>
    <row r="27" spans="1:20" x14ac:dyDescent="0.3">
      <c r="A27" s="226"/>
      <c r="B27" s="228"/>
      <c r="C27" s="9" t="s">
        <v>4</v>
      </c>
      <c r="D27" s="10" t="s">
        <v>4</v>
      </c>
      <c r="E27" s="10" t="s">
        <v>4</v>
      </c>
      <c r="F27" s="11" t="s">
        <v>4</v>
      </c>
    </row>
    <row r="28" spans="1:20" x14ac:dyDescent="0.3">
      <c r="A28" s="226"/>
      <c r="B28" s="228"/>
      <c r="C28" s="12">
        <f>S18+7</f>
        <v>45052</v>
      </c>
      <c r="D28" s="13">
        <f>C28+7</f>
        <v>45059</v>
      </c>
      <c r="E28" s="13">
        <f>D28+7</f>
        <v>45066</v>
      </c>
      <c r="F28" s="14">
        <f>E28+7</f>
        <v>45073</v>
      </c>
    </row>
    <row r="29" spans="1:20" x14ac:dyDescent="0.3">
      <c r="A29" s="8">
        <v>14</v>
      </c>
      <c r="B29" s="148" t="s">
        <v>1</v>
      </c>
      <c r="C29" s="151"/>
      <c r="D29" s="149"/>
      <c r="E29" s="102"/>
      <c r="F29" s="103"/>
    </row>
    <row r="30" spans="1:20" x14ac:dyDescent="0.3">
      <c r="A30" s="8">
        <v>19</v>
      </c>
      <c r="B30" s="148" t="s">
        <v>2</v>
      </c>
      <c r="C30" s="151"/>
      <c r="D30" s="149"/>
      <c r="E30" s="102"/>
      <c r="F30" s="103"/>
    </row>
    <row r="31" spans="1:20" x14ac:dyDescent="0.3">
      <c r="B31" s="117"/>
      <c r="C31" s="122"/>
      <c r="D31" s="118"/>
      <c r="E31" s="118"/>
      <c r="F31" s="123"/>
    </row>
    <row r="32" spans="1:20" x14ac:dyDescent="0.3">
      <c r="A32" s="8">
        <v>15</v>
      </c>
      <c r="B32" s="148" t="s">
        <v>0</v>
      </c>
      <c r="C32" s="151"/>
      <c r="D32" s="144">
        <v>15</v>
      </c>
      <c r="E32" s="102"/>
      <c r="F32" s="103"/>
    </row>
    <row r="33" spans="1:20" x14ac:dyDescent="0.3">
      <c r="A33" s="8">
        <v>15</v>
      </c>
      <c r="B33" s="148" t="s">
        <v>80</v>
      </c>
      <c r="C33" s="151"/>
      <c r="D33" s="144">
        <v>15</v>
      </c>
      <c r="E33" s="102"/>
      <c r="F33" s="103"/>
    </row>
    <row r="34" spans="1:20" ht="15" thickBot="1" x14ac:dyDescent="0.35">
      <c r="B34" s="150"/>
      <c r="C34" s="95"/>
      <c r="D34" s="124"/>
      <c r="E34" s="124"/>
      <c r="F34" s="125"/>
    </row>
    <row r="35" spans="1:20" x14ac:dyDescent="0.3">
      <c r="E35" s="82"/>
      <c r="F35" s="82"/>
      <c r="G35" s="82"/>
    </row>
    <row r="36" spans="1:20" x14ac:dyDescent="0.3">
      <c r="D36" s="82"/>
      <c r="E36" s="82"/>
      <c r="F36" s="82"/>
      <c r="G36" s="82"/>
    </row>
    <row r="37" spans="1:20" x14ac:dyDescent="0.3">
      <c r="B37" s="15"/>
      <c r="C37" s="230" t="s">
        <v>75</v>
      </c>
      <c r="D37" s="229"/>
      <c r="E37" s="229"/>
      <c r="F37" s="229"/>
      <c r="G37" s="82"/>
    </row>
    <row r="38" spans="1:20" x14ac:dyDescent="0.3">
      <c r="B38" s="133"/>
      <c r="C38" s="230" t="s">
        <v>13</v>
      </c>
      <c r="D38" s="229"/>
      <c r="E38" s="229"/>
      <c r="F38" s="229"/>
      <c r="G38" s="82"/>
    </row>
    <row r="39" spans="1:20" x14ac:dyDescent="0.3">
      <c r="B39" s="113"/>
      <c r="C39" s="230" t="s">
        <v>85</v>
      </c>
      <c r="D39" s="229"/>
      <c r="E39" s="229"/>
      <c r="F39" s="229"/>
    </row>
    <row r="40" spans="1:20" x14ac:dyDescent="0.3">
      <c r="B40" s="114"/>
      <c r="C40" s="115" t="s">
        <v>88</v>
      </c>
      <c r="D40" s="115" t="s">
        <v>99</v>
      </c>
      <c r="E40" s="115"/>
      <c r="F40" s="115"/>
      <c r="G40" s="115"/>
    </row>
    <row r="42" spans="1:20" x14ac:dyDescent="0.3">
      <c r="C42" s="229"/>
      <c r="D42" s="229"/>
      <c r="E42" s="229"/>
    </row>
    <row r="44" spans="1:20" x14ac:dyDescent="0.3">
      <c r="B44" s="208" t="s">
        <v>37</v>
      </c>
      <c r="C44" s="208"/>
      <c r="D44" s="208"/>
    </row>
    <row r="45" spans="1:20" x14ac:dyDescent="0.3">
      <c r="B45" s="208"/>
      <c r="C45" s="208"/>
      <c r="D45" s="208"/>
    </row>
    <row r="46" spans="1:20" x14ac:dyDescent="0.3">
      <c r="S46" s="60"/>
      <c r="T46" s="60"/>
    </row>
  </sheetData>
  <mergeCells count="21">
    <mergeCell ref="A3:A5"/>
    <mergeCell ref="A16:A18"/>
    <mergeCell ref="A26:A28"/>
    <mergeCell ref="B44:D45"/>
    <mergeCell ref="B26:B28"/>
    <mergeCell ref="C26:F26"/>
    <mergeCell ref="C42:E42"/>
    <mergeCell ref="C37:F37"/>
    <mergeCell ref="C38:F38"/>
    <mergeCell ref="C39:F39"/>
    <mergeCell ref="B1:T1"/>
    <mergeCell ref="B3:B5"/>
    <mergeCell ref="B16:B18"/>
    <mergeCell ref="L3:O3"/>
    <mergeCell ref="G3:K3"/>
    <mergeCell ref="C3:F3"/>
    <mergeCell ref="P3:T3"/>
    <mergeCell ref="C16:F16"/>
    <mergeCell ref="G16:J16"/>
    <mergeCell ref="K16:N16"/>
    <mergeCell ref="O16:S16"/>
  </mergeCells>
  <phoneticPr fontId="17" type="noConversion"/>
  <hyperlinks>
    <hyperlink ref="B44" location="Home!A1" display="Home" xr:uid="{5BEF40CA-1480-432C-8500-EE34579BAFCB}"/>
  </hyperlinks>
  <pageMargins left="0.51181102362204722" right="0.51181102362204722" top="0.55118110236220474" bottom="0.55118110236220474" header="0.11811023622047245" footer="0.11811023622047245"/>
  <pageSetup paperSize="9" scale="5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594D-95A7-470C-9D01-005AB6D5B64A}">
  <sheetPr codeName="Sheet12">
    <tabColor theme="5" tint="0.79998168889431442"/>
  </sheetPr>
  <dimension ref="A1:X32"/>
  <sheetViews>
    <sheetView showGridLines="0" view="pageBreakPreview" zoomScale="70" zoomScaleNormal="90" zoomScaleSheetLayoutView="70" workbookViewId="0">
      <selection activeCell="B11" sqref="B11"/>
    </sheetView>
  </sheetViews>
  <sheetFormatPr defaultColWidth="9.109375" defaultRowHeight="14.4" x14ac:dyDescent="0.3"/>
  <cols>
    <col min="1" max="1" width="8.44140625" style="8" customWidth="1"/>
    <col min="2" max="2" width="18.33203125" style="8" bestFit="1" customWidth="1"/>
    <col min="3" max="3" width="11.33203125" style="8" customWidth="1"/>
    <col min="4" max="15" width="11.6640625" style="8" customWidth="1"/>
    <col min="16" max="16" width="13" style="8" customWidth="1"/>
    <col min="17" max="18" width="11.6640625" style="8" customWidth="1"/>
    <col min="19" max="19" width="13.6640625" style="8" bestFit="1" customWidth="1"/>
    <col min="20" max="20" width="13.44140625" style="8" customWidth="1"/>
    <col min="21" max="24" width="11.5546875" style="8" bestFit="1" customWidth="1"/>
    <col min="25" max="16384" width="9.109375" style="8"/>
  </cols>
  <sheetData>
    <row r="1" spans="1:24" ht="34.5" customHeight="1" x14ac:dyDescent="0.3">
      <c r="B1" s="205" t="s">
        <v>37</v>
      </c>
      <c r="C1" s="206"/>
      <c r="D1" s="217" t="s">
        <v>721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06"/>
      <c r="W1" s="206"/>
    </row>
    <row r="2" spans="1:24" ht="15" thickBot="1" x14ac:dyDescent="0.35"/>
    <row r="3" spans="1:24" x14ac:dyDescent="0.3">
      <c r="A3" s="226" t="s">
        <v>97</v>
      </c>
      <c r="B3" s="227" t="s">
        <v>81</v>
      </c>
      <c r="C3" s="223" t="s">
        <v>5</v>
      </c>
      <c r="D3" s="224"/>
      <c r="E3" s="224"/>
      <c r="F3" s="224"/>
      <c r="G3" s="225"/>
      <c r="H3" s="223" t="s">
        <v>6</v>
      </c>
      <c r="I3" s="224"/>
      <c r="J3" s="224"/>
      <c r="K3" s="225"/>
      <c r="L3" s="223" t="s">
        <v>7</v>
      </c>
      <c r="M3" s="224"/>
      <c r="N3" s="224"/>
      <c r="O3" s="224"/>
      <c r="P3" s="225"/>
      <c r="Q3" s="223" t="s">
        <v>8</v>
      </c>
      <c r="R3" s="224"/>
      <c r="S3" s="224"/>
      <c r="T3" s="225"/>
      <c r="U3" s="223" t="s">
        <v>9</v>
      </c>
      <c r="V3" s="224"/>
      <c r="W3" s="224"/>
      <c r="X3" s="225"/>
    </row>
    <row r="4" spans="1:24" x14ac:dyDescent="0.3">
      <c r="A4" s="226"/>
      <c r="B4" s="228"/>
      <c r="C4" s="9" t="s">
        <v>4</v>
      </c>
      <c r="D4" s="10" t="s">
        <v>4</v>
      </c>
      <c r="E4" s="10" t="s">
        <v>4</v>
      </c>
      <c r="F4" s="10" t="s">
        <v>4</v>
      </c>
      <c r="G4" s="56" t="s">
        <v>4</v>
      </c>
      <c r="H4" s="57" t="s">
        <v>4</v>
      </c>
      <c r="I4" s="59" t="s">
        <v>4</v>
      </c>
      <c r="J4" s="59" t="s">
        <v>4</v>
      </c>
      <c r="K4" s="18" t="s">
        <v>4</v>
      </c>
      <c r="L4" s="183" t="s">
        <v>4</v>
      </c>
      <c r="M4" s="59" t="s">
        <v>4</v>
      </c>
      <c r="N4" s="59" t="s">
        <v>4</v>
      </c>
      <c r="O4" s="59" t="s">
        <v>4</v>
      </c>
      <c r="P4" s="56" t="s">
        <v>4</v>
      </c>
      <c r="Q4" s="9" t="s">
        <v>4</v>
      </c>
      <c r="R4" s="59" t="s">
        <v>4</v>
      </c>
      <c r="S4" s="20" t="s">
        <v>4</v>
      </c>
      <c r="T4" s="18" t="s">
        <v>82</v>
      </c>
      <c r="U4" s="183" t="s">
        <v>4</v>
      </c>
      <c r="V4" s="10" t="s">
        <v>4</v>
      </c>
      <c r="W4" s="10" t="s">
        <v>4</v>
      </c>
      <c r="X4" s="11" t="s">
        <v>4</v>
      </c>
    </row>
    <row r="5" spans="1:24" x14ac:dyDescent="0.3">
      <c r="A5" s="226"/>
      <c r="B5" s="228"/>
      <c r="C5" s="12">
        <v>45535</v>
      </c>
      <c r="D5" s="13">
        <f>C5+7</f>
        <v>45542</v>
      </c>
      <c r="E5" s="13">
        <f>D5+7</f>
        <v>45549</v>
      </c>
      <c r="F5" s="13">
        <f t="shared" ref="F5:T5" si="0">E5+7</f>
        <v>45556</v>
      </c>
      <c r="G5" s="110">
        <f t="shared" si="0"/>
        <v>45563</v>
      </c>
      <c r="H5" s="58">
        <f t="shared" si="0"/>
        <v>45570</v>
      </c>
      <c r="I5" s="109">
        <f t="shared" si="0"/>
        <v>45577</v>
      </c>
      <c r="J5" s="109">
        <f t="shared" si="0"/>
        <v>45584</v>
      </c>
      <c r="K5" s="19">
        <f t="shared" si="0"/>
        <v>45591</v>
      </c>
      <c r="L5" s="182">
        <f t="shared" si="0"/>
        <v>45598</v>
      </c>
      <c r="M5" s="109">
        <f t="shared" si="0"/>
        <v>45605</v>
      </c>
      <c r="N5" s="109">
        <f t="shared" si="0"/>
        <v>45612</v>
      </c>
      <c r="O5" s="109">
        <f t="shared" si="0"/>
        <v>45619</v>
      </c>
      <c r="P5" s="110">
        <f t="shared" si="0"/>
        <v>45626</v>
      </c>
      <c r="Q5" s="12">
        <f t="shared" si="0"/>
        <v>45633</v>
      </c>
      <c r="R5" s="109">
        <f t="shared" si="0"/>
        <v>45640</v>
      </c>
      <c r="S5" s="21">
        <f t="shared" si="0"/>
        <v>45647</v>
      </c>
      <c r="T5" s="19">
        <f t="shared" si="0"/>
        <v>45654</v>
      </c>
      <c r="U5" s="182">
        <f>T5+7</f>
        <v>45661</v>
      </c>
      <c r="V5" s="13">
        <f>U5+7</f>
        <v>45668</v>
      </c>
      <c r="W5" s="13">
        <f>V5+7</f>
        <v>45675</v>
      </c>
      <c r="X5" s="14">
        <f>W5+7</f>
        <v>45682</v>
      </c>
    </row>
    <row r="6" spans="1:24" x14ac:dyDescent="0.3">
      <c r="A6" s="8">
        <v>13</v>
      </c>
      <c r="B6" s="148" t="s">
        <v>1</v>
      </c>
      <c r="C6" s="170"/>
      <c r="D6" s="102"/>
      <c r="E6" s="102"/>
      <c r="F6" s="102"/>
      <c r="G6" s="103">
        <v>1</v>
      </c>
      <c r="H6" s="104"/>
      <c r="I6" s="102">
        <v>2</v>
      </c>
      <c r="J6" s="113"/>
      <c r="K6" s="92"/>
      <c r="L6" s="190"/>
      <c r="M6" s="102">
        <v>3</v>
      </c>
      <c r="N6" s="102"/>
      <c r="O6" s="102">
        <v>4</v>
      </c>
      <c r="P6" s="103"/>
      <c r="Q6" s="104">
        <v>5</v>
      </c>
      <c r="R6" s="102"/>
      <c r="S6" s="102">
        <v>6</v>
      </c>
      <c r="T6" s="92"/>
      <c r="U6" s="190"/>
      <c r="V6" s="102">
        <v>7</v>
      </c>
      <c r="W6" s="102"/>
      <c r="X6" s="103">
        <v>8</v>
      </c>
    </row>
    <row r="7" spans="1:24" x14ac:dyDescent="0.3">
      <c r="A7" s="8">
        <v>17</v>
      </c>
      <c r="B7" s="148" t="s">
        <v>2</v>
      </c>
      <c r="C7" s="170"/>
      <c r="D7" s="102"/>
      <c r="E7" s="102">
        <v>1</v>
      </c>
      <c r="F7" s="102"/>
      <c r="G7" s="103">
        <v>2</v>
      </c>
      <c r="H7" s="104"/>
      <c r="I7" s="102">
        <v>3</v>
      </c>
      <c r="J7" s="113"/>
      <c r="K7" s="92"/>
      <c r="L7" s="190"/>
      <c r="M7" s="102">
        <v>4</v>
      </c>
      <c r="N7" s="102"/>
      <c r="O7" s="102">
        <v>5</v>
      </c>
      <c r="P7" s="103"/>
      <c r="Q7" s="104">
        <v>6</v>
      </c>
      <c r="R7" s="102"/>
      <c r="S7" s="102">
        <v>7</v>
      </c>
      <c r="T7" s="92"/>
      <c r="U7" s="190"/>
      <c r="V7" s="102">
        <v>8</v>
      </c>
      <c r="W7" s="102"/>
      <c r="X7" s="103">
        <v>9</v>
      </c>
    </row>
    <row r="8" spans="1:24" x14ac:dyDescent="0.3">
      <c r="B8" s="117"/>
      <c r="C8" s="170"/>
      <c r="D8" s="118"/>
      <c r="E8" s="118"/>
      <c r="F8" s="118"/>
      <c r="G8" s="123"/>
      <c r="H8" s="122"/>
      <c r="I8" s="118"/>
      <c r="J8" s="118"/>
      <c r="K8" s="123"/>
      <c r="L8" s="122"/>
      <c r="M8" s="118"/>
      <c r="N8" s="118"/>
      <c r="O8" s="118"/>
      <c r="P8" s="123"/>
      <c r="Q8" s="122"/>
      <c r="R8" s="118"/>
      <c r="S8" s="118"/>
      <c r="T8" s="123"/>
      <c r="U8" s="74"/>
      <c r="V8" s="72"/>
      <c r="W8" s="72"/>
      <c r="X8" s="73"/>
    </row>
    <row r="9" spans="1:24" x14ac:dyDescent="0.3">
      <c r="A9" s="8">
        <v>13</v>
      </c>
      <c r="B9" s="148" t="s">
        <v>0</v>
      </c>
      <c r="C9" s="171"/>
      <c r="D9" s="102">
        <v>1</v>
      </c>
      <c r="E9" s="102"/>
      <c r="F9" s="102">
        <v>2</v>
      </c>
      <c r="G9" s="103"/>
      <c r="H9" s="104">
        <v>3</v>
      </c>
      <c r="I9" s="102"/>
      <c r="J9" s="113"/>
      <c r="K9" s="103">
        <v>4</v>
      </c>
      <c r="L9" s="190"/>
      <c r="M9" s="102"/>
      <c r="N9" s="102">
        <v>5</v>
      </c>
      <c r="O9" s="102"/>
      <c r="P9" s="103">
        <v>6</v>
      </c>
      <c r="Q9" s="104"/>
      <c r="R9" s="102">
        <v>7</v>
      </c>
      <c r="S9" s="15"/>
      <c r="T9" s="92"/>
      <c r="U9" s="104">
        <v>8</v>
      </c>
      <c r="V9" s="102"/>
      <c r="W9" s="102">
        <v>9</v>
      </c>
      <c r="X9" s="103"/>
    </row>
    <row r="10" spans="1:24" x14ac:dyDescent="0.3">
      <c r="A10" s="8">
        <v>17</v>
      </c>
      <c r="B10" s="148" t="s">
        <v>80</v>
      </c>
      <c r="C10" s="171"/>
      <c r="D10" s="102">
        <v>1</v>
      </c>
      <c r="E10" s="102"/>
      <c r="F10" s="102">
        <v>2</v>
      </c>
      <c r="G10" s="103"/>
      <c r="H10" s="104">
        <v>3</v>
      </c>
      <c r="I10" s="102"/>
      <c r="J10" s="113"/>
      <c r="K10" s="103">
        <v>4</v>
      </c>
      <c r="L10" s="190"/>
      <c r="M10" s="102"/>
      <c r="N10" s="102">
        <v>5</v>
      </c>
      <c r="O10" s="102"/>
      <c r="P10" s="103">
        <v>6</v>
      </c>
      <c r="Q10" s="104"/>
      <c r="R10" s="102">
        <v>7</v>
      </c>
      <c r="S10" s="15"/>
      <c r="T10" s="92"/>
      <c r="U10" s="104">
        <v>8</v>
      </c>
      <c r="V10" s="102"/>
      <c r="W10" s="102">
        <v>9</v>
      </c>
      <c r="X10" s="103"/>
    </row>
    <row r="11" spans="1:24" ht="15" thickBot="1" x14ac:dyDescent="0.35">
      <c r="B11" s="150"/>
      <c r="C11" s="172"/>
      <c r="D11" s="76"/>
      <c r="E11" s="76"/>
      <c r="F11" s="76"/>
      <c r="G11" s="77"/>
      <c r="H11" s="79"/>
      <c r="I11" s="76"/>
      <c r="J11" s="76"/>
      <c r="K11" s="77"/>
      <c r="L11" s="79"/>
      <c r="M11" s="76"/>
      <c r="N11" s="76"/>
      <c r="O11" s="76"/>
      <c r="P11" s="77"/>
      <c r="Q11" s="79"/>
      <c r="R11" s="76"/>
      <c r="S11" s="76"/>
      <c r="T11" s="77"/>
      <c r="U11" s="79"/>
      <c r="V11" s="76"/>
      <c r="W11" s="76"/>
      <c r="X11" s="77"/>
    </row>
    <row r="12" spans="1:24" x14ac:dyDescent="0.3">
      <c r="D12" s="112" t="s">
        <v>192</v>
      </c>
      <c r="G12" s="169"/>
      <c r="I12" s="169"/>
      <c r="J12" s="60" t="s">
        <v>121</v>
      </c>
      <c r="K12" s="179" t="s">
        <v>73</v>
      </c>
      <c r="L12" s="179" t="s">
        <v>73</v>
      </c>
      <c r="N12" s="60"/>
      <c r="O12" s="60"/>
      <c r="P12" s="60"/>
      <c r="Q12" s="112"/>
      <c r="R12" s="179"/>
      <c r="S12" s="179" t="s">
        <v>73</v>
      </c>
      <c r="T12" s="179" t="s">
        <v>74</v>
      </c>
      <c r="U12" s="179" t="s">
        <v>73</v>
      </c>
    </row>
    <row r="13" spans="1:24" x14ac:dyDescent="0.3">
      <c r="L13" s="164"/>
    </row>
    <row r="15" spans="1:24" ht="15" thickBot="1" x14ac:dyDescent="0.35"/>
    <row r="16" spans="1:24" x14ac:dyDescent="0.3">
      <c r="A16" s="226"/>
      <c r="B16" s="227" t="s">
        <v>81</v>
      </c>
      <c r="C16" s="223" t="s">
        <v>10</v>
      </c>
      <c r="D16" s="224"/>
      <c r="E16" s="224"/>
      <c r="F16" s="225"/>
      <c r="G16" s="220" t="s">
        <v>11</v>
      </c>
      <c r="H16" s="221"/>
      <c r="I16" s="221"/>
      <c r="J16" s="221"/>
      <c r="K16" s="222"/>
      <c r="L16" s="223" t="s">
        <v>12</v>
      </c>
      <c r="M16" s="224"/>
      <c r="N16" s="224"/>
      <c r="O16" s="225"/>
      <c r="P16" s="220" t="s">
        <v>93</v>
      </c>
      <c r="Q16" s="221"/>
      <c r="R16" s="221"/>
      <c r="S16" s="221"/>
      <c r="T16" s="221"/>
      <c r="U16" s="232" t="s">
        <v>191</v>
      </c>
    </row>
    <row r="17" spans="1:21" x14ac:dyDescent="0.3">
      <c r="A17" s="226"/>
      <c r="B17" s="228"/>
      <c r="C17" s="9" t="s">
        <v>4</v>
      </c>
      <c r="D17" s="59" t="s">
        <v>4</v>
      </c>
      <c r="E17" s="20" t="s">
        <v>4</v>
      </c>
      <c r="F17" s="18" t="s">
        <v>4</v>
      </c>
      <c r="G17" s="57" t="s">
        <v>4</v>
      </c>
      <c r="H17" s="59" t="s">
        <v>4</v>
      </c>
      <c r="I17" s="59" t="s">
        <v>4</v>
      </c>
      <c r="J17" s="59" t="s">
        <v>4</v>
      </c>
      <c r="K17" s="56" t="s">
        <v>4</v>
      </c>
      <c r="L17" s="183" t="s">
        <v>4</v>
      </c>
      <c r="M17" s="20" t="s">
        <v>4</v>
      </c>
      <c r="N17" s="20" t="s">
        <v>4</v>
      </c>
      <c r="O17" s="11" t="s">
        <v>4</v>
      </c>
      <c r="P17" s="183" t="s">
        <v>4</v>
      </c>
      <c r="Q17" s="10" t="s">
        <v>4</v>
      </c>
      <c r="R17" s="10" t="s">
        <v>4</v>
      </c>
      <c r="S17" s="20" t="s">
        <v>4</v>
      </c>
      <c r="T17" s="126" t="s">
        <v>82</v>
      </c>
      <c r="U17" s="233"/>
    </row>
    <row r="18" spans="1:21" x14ac:dyDescent="0.3">
      <c r="A18" s="226"/>
      <c r="B18" s="228"/>
      <c r="C18" s="12">
        <f>X5+7</f>
        <v>45689</v>
      </c>
      <c r="D18" s="109">
        <f t="shared" ref="D18:T18" si="1">C18+7</f>
        <v>45696</v>
      </c>
      <c r="E18" s="21">
        <f t="shared" si="1"/>
        <v>45703</v>
      </c>
      <c r="F18" s="19">
        <f t="shared" si="1"/>
        <v>45710</v>
      </c>
      <c r="G18" s="58">
        <f t="shared" si="1"/>
        <v>45717</v>
      </c>
      <c r="H18" s="109">
        <f t="shared" si="1"/>
        <v>45724</v>
      </c>
      <c r="I18" s="109">
        <f t="shared" si="1"/>
        <v>45731</v>
      </c>
      <c r="J18" s="109">
        <f t="shared" si="1"/>
        <v>45738</v>
      </c>
      <c r="K18" s="110">
        <f t="shared" si="1"/>
        <v>45745</v>
      </c>
      <c r="L18" s="182">
        <f t="shared" si="1"/>
        <v>45752</v>
      </c>
      <c r="M18" s="21">
        <f t="shared" si="1"/>
        <v>45759</v>
      </c>
      <c r="N18" s="21">
        <f t="shared" si="1"/>
        <v>45766</v>
      </c>
      <c r="O18" s="14">
        <f t="shared" si="1"/>
        <v>45773</v>
      </c>
      <c r="P18" s="182">
        <f t="shared" si="1"/>
        <v>45780</v>
      </c>
      <c r="Q18" s="13">
        <f t="shared" si="1"/>
        <v>45787</v>
      </c>
      <c r="R18" s="13">
        <f t="shared" si="1"/>
        <v>45794</v>
      </c>
      <c r="S18" s="21">
        <f t="shared" si="1"/>
        <v>45801</v>
      </c>
      <c r="T18" s="127">
        <f t="shared" si="1"/>
        <v>45808</v>
      </c>
      <c r="U18" s="233"/>
    </row>
    <row r="19" spans="1:21" x14ac:dyDescent="0.3">
      <c r="B19" s="148" t="s">
        <v>1</v>
      </c>
      <c r="C19" s="104"/>
      <c r="D19" s="102">
        <v>9</v>
      </c>
      <c r="E19" s="102"/>
      <c r="F19" s="92">
        <v>10</v>
      </c>
      <c r="G19" s="104"/>
      <c r="H19" s="113"/>
      <c r="I19" s="102">
        <v>11</v>
      </c>
      <c r="J19" s="102"/>
      <c r="K19" s="103">
        <v>12</v>
      </c>
      <c r="L19" s="190"/>
      <c r="M19" s="15">
        <v>13</v>
      </c>
      <c r="N19" s="15"/>
      <c r="O19" s="103"/>
      <c r="P19" s="104"/>
      <c r="Q19" s="102"/>
      <c r="R19" s="114"/>
      <c r="S19" s="102"/>
      <c r="T19" s="107"/>
      <c r="U19" s="233"/>
    </row>
    <row r="20" spans="1:21" x14ac:dyDescent="0.3">
      <c r="B20" s="148" t="s">
        <v>117</v>
      </c>
      <c r="C20" s="104"/>
      <c r="D20" s="102">
        <v>10</v>
      </c>
      <c r="E20" s="102"/>
      <c r="F20" s="92">
        <v>11</v>
      </c>
      <c r="G20" s="104"/>
      <c r="H20" s="113"/>
      <c r="I20" s="102">
        <v>12</v>
      </c>
      <c r="J20" s="102"/>
      <c r="K20" s="103">
        <v>13</v>
      </c>
      <c r="L20" s="190"/>
      <c r="M20" s="15">
        <v>14</v>
      </c>
      <c r="N20" s="15"/>
      <c r="O20" s="103">
        <v>15</v>
      </c>
      <c r="P20" s="104"/>
      <c r="Q20" s="102">
        <v>16</v>
      </c>
      <c r="R20" s="114"/>
      <c r="S20" s="102"/>
      <c r="T20" s="107">
        <v>17</v>
      </c>
      <c r="U20" s="233"/>
    </row>
    <row r="21" spans="1:21" x14ac:dyDescent="0.3">
      <c r="B21" s="117"/>
      <c r="C21" s="74"/>
      <c r="D21" s="72"/>
      <c r="E21" s="72"/>
      <c r="F21" s="73"/>
      <c r="G21" s="74"/>
      <c r="H21" s="72"/>
      <c r="I21" s="72"/>
      <c r="J21" s="72"/>
      <c r="K21" s="72"/>
      <c r="L21" s="74"/>
      <c r="M21" s="72"/>
      <c r="N21" s="72"/>
      <c r="O21" s="73"/>
      <c r="P21" s="74"/>
      <c r="Q21" s="72"/>
      <c r="R21" s="72"/>
      <c r="S21" s="72"/>
      <c r="T21" s="120"/>
      <c r="U21" s="233"/>
    </row>
    <row r="22" spans="1:21" x14ac:dyDescent="0.3">
      <c r="B22" s="148" t="s">
        <v>0</v>
      </c>
      <c r="C22" s="104">
        <v>10</v>
      </c>
      <c r="D22" s="102"/>
      <c r="E22" s="15">
        <v>11</v>
      </c>
      <c r="F22" s="103"/>
      <c r="G22" s="104">
        <v>12</v>
      </c>
      <c r="H22" s="113"/>
      <c r="I22" s="102"/>
      <c r="J22" s="102">
        <v>13</v>
      </c>
      <c r="K22" s="103"/>
      <c r="L22" s="191"/>
      <c r="M22" s="15"/>
      <c r="N22" s="15"/>
      <c r="O22" s="103"/>
      <c r="P22" s="104"/>
      <c r="Q22" s="102"/>
      <c r="R22" s="114"/>
      <c r="S22" s="102"/>
      <c r="T22" s="107"/>
      <c r="U22" s="233"/>
    </row>
    <row r="23" spans="1:21" x14ac:dyDescent="0.3">
      <c r="B23" s="148" t="s">
        <v>80</v>
      </c>
      <c r="C23" s="104">
        <v>10</v>
      </c>
      <c r="D23" s="102"/>
      <c r="E23" s="15">
        <v>11</v>
      </c>
      <c r="F23" s="103"/>
      <c r="G23" s="104">
        <v>12</v>
      </c>
      <c r="H23" s="113"/>
      <c r="I23" s="102"/>
      <c r="J23" s="102">
        <v>13</v>
      </c>
      <c r="K23" s="103"/>
      <c r="L23" s="191">
        <v>14</v>
      </c>
      <c r="M23" s="15"/>
      <c r="N23" s="15"/>
      <c r="O23" s="103">
        <v>15</v>
      </c>
      <c r="P23" s="104"/>
      <c r="Q23" s="102">
        <v>16</v>
      </c>
      <c r="R23" s="114"/>
      <c r="S23" s="102"/>
      <c r="T23" s="107">
        <v>17</v>
      </c>
      <c r="U23" s="233"/>
    </row>
    <row r="24" spans="1:21" ht="15" thickBot="1" x14ac:dyDescent="0.35">
      <c r="B24" s="150"/>
      <c r="C24" s="79"/>
      <c r="D24" s="76"/>
      <c r="E24" s="76"/>
      <c r="F24" s="77"/>
      <c r="G24" s="79"/>
      <c r="H24" s="76"/>
      <c r="I24" s="76"/>
      <c r="J24" s="76"/>
      <c r="K24" s="77"/>
      <c r="L24" s="79"/>
      <c r="M24" s="76"/>
      <c r="N24" s="76"/>
      <c r="O24" s="77"/>
      <c r="P24" s="79"/>
      <c r="Q24" s="76"/>
      <c r="R24" s="76"/>
      <c r="S24" s="76"/>
      <c r="T24" s="108"/>
      <c r="U24" s="234"/>
    </row>
    <row r="25" spans="1:21" x14ac:dyDescent="0.3">
      <c r="D25" s="179"/>
      <c r="E25" s="179" t="s">
        <v>73</v>
      </c>
      <c r="F25" s="179" t="s">
        <v>73</v>
      </c>
      <c r="G25" s="112"/>
      <c r="H25" s="112" t="s">
        <v>120</v>
      </c>
      <c r="I25" s="112"/>
      <c r="J25" s="112"/>
      <c r="L25" s="179" t="s">
        <v>73</v>
      </c>
      <c r="M25" s="179" t="s">
        <v>73</v>
      </c>
      <c r="N25" s="179" t="s">
        <v>118</v>
      </c>
      <c r="P25" s="179" t="s">
        <v>119</v>
      </c>
      <c r="R25" s="112" t="s">
        <v>113</v>
      </c>
      <c r="S25" s="179" t="s">
        <v>119</v>
      </c>
    </row>
    <row r="26" spans="1:21" x14ac:dyDescent="0.3">
      <c r="D26" s="82"/>
      <c r="E26" s="82"/>
      <c r="F26" s="82"/>
      <c r="G26" s="82"/>
    </row>
    <row r="27" spans="1:21" x14ac:dyDescent="0.3">
      <c r="B27" s="15"/>
      <c r="C27" s="230" t="s">
        <v>75</v>
      </c>
      <c r="D27" s="229"/>
      <c r="E27" s="229"/>
      <c r="F27" s="229"/>
      <c r="G27" s="82"/>
    </row>
    <row r="28" spans="1:21" x14ac:dyDescent="0.3">
      <c r="B28" s="189"/>
      <c r="C28" s="230" t="s">
        <v>13</v>
      </c>
      <c r="D28" s="229"/>
      <c r="E28" s="229"/>
      <c r="F28" s="229"/>
      <c r="G28" s="82"/>
    </row>
    <row r="29" spans="1:21" x14ac:dyDescent="0.3">
      <c r="B29" s="113"/>
      <c r="C29" s="230" t="s">
        <v>85</v>
      </c>
      <c r="D29" s="229"/>
      <c r="E29" s="229"/>
      <c r="F29" s="229"/>
      <c r="G29" s="115"/>
    </row>
    <row r="30" spans="1:21" x14ac:dyDescent="0.3">
      <c r="B30" s="114"/>
      <c r="C30" s="115" t="s">
        <v>88</v>
      </c>
      <c r="D30" s="115" t="s">
        <v>99</v>
      </c>
      <c r="E30" s="115"/>
      <c r="F30" s="115"/>
    </row>
    <row r="31" spans="1:21" x14ac:dyDescent="0.3">
      <c r="B31" s="164"/>
      <c r="C31" s="229" t="s">
        <v>190</v>
      </c>
      <c r="D31" s="229"/>
      <c r="E31" s="229"/>
    </row>
    <row r="32" spans="1:21" x14ac:dyDescent="0.3">
      <c r="R32" s="112"/>
      <c r="S32" s="231"/>
      <c r="T32" s="231"/>
    </row>
  </sheetData>
  <sheetProtection sheet="1" objects="1" scenarios="1" formatCells="0" formatColumns="0"/>
  <mergeCells count="20">
    <mergeCell ref="A3:A5"/>
    <mergeCell ref="B3:B5"/>
    <mergeCell ref="A16:A18"/>
    <mergeCell ref="B16:B18"/>
    <mergeCell ref="U3:X3"/>
    <mergeCell ref="C3:G3"/>
    <mergeCell ref="H3:K3"/>
    <mergeCell ref="G16:K16"/>
    <mergeCell ref="L16:O16"/>
    <mergeCell ref="D1:U1"/>
    <mergeCell ref="S32:T32"/>
    <mergeCell ref="C31:E31"/>
    <mergeCell ref="C27:F27"/>
    <mergeCell ref="C28:F28"/>
    <mergeCell ref="C29:F29"/>
    <mergeCell ref="L3:P3"/>
    <mergeCell ref="Q3:T3"/>
    <mergeCell ref="C16:F16"/>
    <mergeCell ref="P16:T16"/>
    <mergeCell ref="U16:U24"/>
  </mergeCells>
  <phoneticPr fontId="17" type="noConversion"/>
  <conditionalFormatting sqref="C19:T23">
    <cfRule type="cellIs" dxfId="30" priority="1" operator="greaterThan">
      <formula>0</formula>
    </cfRule>
  </conditionalFormatting>
  <conditionalFormatting sqref="C6:X10">
    <cfRule type="cellIs" dxfId="29" priority="7" operator="greaterThan">
      <formula>0</formula>
    </cfRule>
  </conditionalFormatting>
  <hyperlinks>
    <hyperlink ref="B1" location="Home!A1" display="Home" xr:uid="{96A85A7A-5AE4-4801-8DBF-1D869BB68312}"/>
  </hyperlinks>
  <pageMargins left="0.51181102362204722" right="0.51181102362204722" top="0.55118110236220474" bottom="0.55118110236220474" header="0.11811023622047245" footer="0.11811023622047245"/>
  <pageSetup paperSize="9" scale="43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5D75-C18D-4CFF-8F78-C6EEED950328}">
  <sheetPr codeName="Sheet13">
    <tabColor theme="5" tint="0.79998168889431442"/>
    <pageSetUpPr fitToPage="1"/>
  </sheetPr>
  <dimension ref="I1:J2"/>
  <sheetViews>
    <sheetView showGridLines="0" view="pageBreakPreview" zoomScale="110" zoomScaleNormal="100" zoomScaleSheetLayoutView="110" workbookViewId="0">
      <selection activeCell="I1" sqref="I1:J2"/>
    </sheetView>
  </sheetViews>
  <sheetFormatPr defaultRowHeight="14.4" x14ac:dyDescent="0.3"/>
  <cols>
    <col min="7" max="7" width="5.44140625" customWidth="1"/>
    <col min="8" max="8" width="3.5546875" customWidth="1"/>
    <col min="9" max="9" width="6" customWidth="1"/>
    <col min="10" max="10" width="5.88671875" customWidth="1"/>
  </cols>
  <sheetData>
    <row r="1" spans="9:10" x14ac:dyDescent="0.3">
      <c r="I1" s="208" t="s">
        <v>37</v>
      </c>
      <c r="J1" s="208"/>
    </row>
    <row r="2" spans="9:10" x14ac:dyDescent="0.3">
      <c r="I2" s="208"/>
      <c r="J2" s="208"/>
    </row>
  </sheetData>
  <sheetProtection sheet="1" objects="1" scenarios="1" formatCells="0" formatColumns="0"/>
  <mergeCells count="1">
    <mergeCell ref="I1:J2"/>
  </mergeCells>
  <hyperlinks>
    <hyperlink ref="I1" location="Home!A1" display="Home" xr:uid="{B0957323-5F56-4321-BF43-A67238C3EA0C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327E6-FD42-4B50-B581-4BCEA009A7B7}">
  <sheetPr codeName="Sheet2">
    <tabColor rgb="FF92D050"/>
    <pageSetUpPr fitToPage="1"/>
  </sheetPr>
  <dimension ref="A1:E22"/>
  <sheetViews>
    <sheetView showGridLines="0" view="pageBreakPreview" zoomScaleNormal="100" zoomScaleSheetLayoutView="120" workbookViewId="0">
      <selection activeCell="B14" sqref="B14"/>
    </sheetView>
  </sheetViews>
  <sheetFormatPr defaultColWidth="9.109375" defaultRowHeight="14.4" x14ac:dyDescent="0.3"/>
  <cols>
    <col min="1" max="1" width="3.44140625" style="3" bestFit="1" customWidth="1"/>
    <col min="2" max="2" width="52.88671875" style="3" bestFit="1" customWidth="1"/>
    <col min="3" max="3" width="10.44140625" style="3" customWidth="1"/>
    <col min="4" max="4" width="21" style="3" customWidth="1"/>
    <col min="5" max="5" width="17" style="3" customWidth="1"/>
    <col min="6" max="6" width="2.88671875" style="3" customWidth="1"/>
    <col min="7" max="16384" width="9.109375" style="3"/>
  </cols>
  <sheetData>
    <row r="1" spans="1:5" ht="31.2" x14ac:dyDescent="0.3">
      <c r="B1" s="16" t="s">
        <v>712</v>
      </c>
      <c r="D1" s="208" t="s">
        <v>37</v>
      </c>
      <c r="E1" s="208"/>
    </row>
    <row r="2" spans="1:5" ht="14.4" customHeight="1" x14ac:dyDescent="0.3"/>
    <row r="3" spans="1:5" ht="15.6" x14ac:dyDescent="0.3">
      <c r="A3" s="25"/>
      <c r="B3" s="25" t="s">
        <v>29</v>
      </c>
      <c r="C3" s="25" t="s">
        <v>32</v>
      </c>
      <c r="D3" s="153" t="s">
        <v>101</v>
      </c>
      <c r="E3" s="153" t="s">
        <v>153</v>
      </c>
    </row>
    <row r="4" spans="1:5" ht="15.6" x14ac:dyDescent="0.3">
      <c r="A4" s="25"/>
      <c r="B4" s="25"/>
      <c r="C4" s="25"/>
      <c r="D4" s="154"/>
      <c r="E4" s="154"/>
    </row>
    <row r="5" spans="1:5" ht="15.6" x14ac:dyDescent="0.3">
      <c r="A5" s="27">
        <f>Teams!B5</f>
        <v>1</v>
      </c>
      <c r="B5" s="45" t="str">
        <f>Teams!C5</f>
        <v>U7 Ashcott FC - Thunder / Lightning</v>
      </c>
      <c r="C5" s="27">
        <f>Teams!D5</f>
        <v>2</v>
      </c>
      <c r="D5" s="67" t="s">
        <v>194</v>
      </c>
      <c r="E5" s="62">
        <f>COUNTIF('U7 Fixtures'!E$5:E$127, "Ashcott")</f>
        <v>7</v>
      </c>
    </row>
    <row r="6" spans="1:5" ht="15.6" x14ac:dyDescent="0.3">
      <c r="A6" s="27">
        <f>Teams!B6</f>
        <v>2</v>
      </c>
      <c r="B6" s="45" t="str">
        <f>Teams!C6</f>
        <v>U7 Bridgwater VPR FC - Hawks / Eagles</v>
      </c>
      <c r="C6" s="27">
        <f>Teams!D6</f>
        <v>2</v>
      </c>
      <c r="D6" s="67" t="s">
        <v>112</v>
      </c>
      <c r="E6" s="62">
        <f>COUNTIF('U7 Fixtures'!E$5:E$127,"Bridgwater VPR")</f>
        <v>6</v>
      </c>
    </row>
    <row r="7" spans="1:5" ht="15.6" x14ac:dyDescent="0.3">
      <c r="A7" s="27">
        <f>Teams!B7</f>
        <v>3</v>
      </c>
      <c r="B7" s="198" t="str">
        <f>Teams!C7</f>
        <v xml:space="preserve">U7 Bridgwater Wolves FC </v>
      </c>
      <c r="C7" s="174">
        <f>Teams!D7</f>
        <v>1</v>
      </c>
      <c r="D7" s="178" t="s">
        <v>196</v>
      </c>
      <c r="E7" s="62">
        <f>COUNTIF('U7 Fixtures'!E$5:E$127, "Bridgwater Wolves")</f>
        <v>7</v>
      </c>
    </row>
    <row r="8" spans="1:5" ht="15.6" x14ac:dyDescent="0.3">
      <c r="A8" s="27">
        <f>Teams!B8</f>
        <v>4</v>
      </c>
      <c r="B8" s="45" t="str">
        <f>Teams!C8</f>
        <v>U7 Galmington Dragons FC - Hawks / Raiders</v>
      </c>
      <c r="C8" s="27">
        <f>Teams!D8</f>
        <v>2</v>
      </c>
      <c r="D8" s="67" t="s">
        <v>107</v>
      </c>
      <c r="E8" s="62">
        <f>COUNTIF('U7 Fixtures'!E$5:E$127, "Galmington Dragons")</f>
        <v>6</v>
      </c>
    </row>
    <row r="9" spans="1:5" ht="15.6" x14ac:dyDescent="0.3">
      <c r="A9" s="27">
        <f>Teams!B9</f>
        <v>5</v>
      </c>
      <c r="B9" s="45" t="str">
        <f>Teams!C9</f>
        <v>U7 Huish Tigers FC - Blacks / Oranges</v>
      </c>
      <c r="C9" s="27">
        <f>Teams!D9</f>
        <v>2</v>
      </c>
      <c r="D9" s="67" t="s">
        <v>108</v>
      </c>
      <c r="E9" s="62">
        <f>COUNTIF('U7 Fixtures'!E$5:E$127, "Huish Tigers")</f>
        <v>7</v>
      </c>
    </row>
    <row r="10" spans="1:5" ht="15.6" x14ac:dyDescent="0.3">
      <c r="A10" s="27">
        <f>Teams!B10</f>
        <v>6</v>
      </c>
      <c r="B10" s="45" t="str">
        <f>Teams!C10</f>
        <v>U7 Isle of Wedmore FC Herons - Allstars / Dream Team</v>
      </c>
      <c r="C10" s="27">
        <f>Teams!D10</f>
        <v>2</v>
      </c>
      <c r="D10" s="67" t="s">
        <v>109</v>
      </c>
      <c r="E10" s="62">
        <f>COUNTIF('U7 Fixtures'!E$5:E$127, "Isle of Wedmore")</f>
        <v>6</v>
      </c>
    </row>
    <row r="11" spans="1:5" ht="15.6" x14ac:dyDescent="0.3">
      <c r="A11" s="27">
        <f>Teams!B11</f>
        <v>7</v>
      </c>
      <c r="B11" s="45" t="str">
        <f>Teams!C11</f>
        <v>U7 Middlezoy Rovers FC - Tornados / Hurricanes</v>
      </c>
      <c r="C11" s="27">
        <f>Teams!D11</f>
        <v>2</v>
      </c>
      <c r="D11" s="67" t="s">
        <v>199</v>
      </c>
      <c r="E11" s="62">
        <f>COUNTIF('U7 Fixtures'!E$5:E$127, "Middlezoy")</f>
        <v>7</v>
      </c>
    </row>
    <row r="12" spans="1:5" ht="15.6" x14ac:dyDescent="0.3">
      <c r="A12" s="27">
        <f>Teams!B12</f>
        <v>8</v>
      </c>
      <c r="B12" s="198" t="str">
        <f>Teams!C12</f>
        <v>U7 Minehead AFC</v>
      </c>
      <c r="C12" s="174">
        <f>Teams!D12</f>
        <v>1</v>
      </c>
      <c r="D12" s="67" t="s">
        <v>103</v>
      </c>
      <c r="E12" s="62">
        <f>COUNTIF('U7 Fixtures'!E$5:E$127, "Minehead")</f>
        <v>5</v>
      </c>
    </row>
    <row r="13" spans="1:5" ht="15.6" x14ac:dyDescent="0.3">
      <c r="A13" s="27">
        <f>Teams!B13</f>
        <v>9</v>
      </c>
      <c r="B13" s="67"/>
      <c r="C13" s="67"/>
      <c r="D13" s="67"/>
      <c r="E13" s="62"/>
    </row>
    <row r="14" spans="1:5" ht="15.6" x14ac:dyDescent="0.3">
      <c r="A14" s="27">
        <f>Teams!B14</f>
        <v>10</v>
      </c>
      <c r="B14" s="45" t="str">
        <f>Teams!C14</f>
        <v>U7 Ruishton FC - Ravens / Rhinos</v>
      </c>
      <c r="C14" s="27">
        <f>Teams!D14</f>
        <v>2</v>
      </c>
      <c r="D14" s="67" t="s">
        <v>104</v>
      </c>
      <c r="E14" s="62">
        <f>COUNTIF('U7 Fixtures'!E$5:E$127, "Ruishton")</f>
        <v>6</v>
      </c>
    </row>
    <row r="15" spans="1:5" ht="15.6" x14ac:dyDescent="0.3">
      <c r="A15" s="27">
        <f>Teams!B15</f>
        <v>11</v>
      </c>
      <c r="B15" s="45" t="str">
        <f>Teams!C15</f>
        <v>U7 Staplegrove FC - Saints / Sinners</v>
      </c>
      <c r="C15" s="27">
        <f>Teams!D15</f>
        <v>2</v>
      </c>
      <c r="D15" s="67" t="s">
        <v>195</v>
      </c>
      <c r="E15" s="62">
        <f>COUNTIF('U7 Fixtures'!E$5:E$127, "Tone Youth")</f>
        <v>6</v>
      </c>
    </row>
    <row r="16" spans="1:5" ht="15.6" x14ac:dyDescent="0.3">
      <c r="A16" s="27">
        <f>Teams!B16</f>
        <v>12</v>
      </c>
      <c r="B16" s="45" t="str">
        <f>Teams!C16</f>
        <v>U7 Tone Youth FC - Hornets / Wasps</v>
      </c>
      <c r="C16" s="27">
        <f>Teams!D16</f>
        <v>2</v>
      </c>
      <c r="D16" s="67" t="s">
        <v>110</v>
      </c>
      <c r="E16" s="62">
        <f>COUNTIF('U7 Fixtures'!E$5:E$127, "Tone Youth")</f>
        <v>6</v>
      </c>
    </row>
    <row r="17" spans="1:5" ht="15.6" x14ac:dyDescent="0.3">
      <c r="A17" s="27">
        <f>Teams!B17</f>
        <v>13</v>
      </c>
      <c r="B17" s="45" t="str">
        <f>Teams!C17</f>
        <v>U7 Wellington FC - Lions / Tigers</v>
      </c>
      <c r="C17" s="27">
        <f>Teams!D17</f>
        <v>2</v>
      </c>
      <c r="D17" s="3" t="s">
        <v>105</v>
      </c>
      <c r="E17" s="62">
        <f>COUNTIF('U7 Fixtures'!E$5:E$127, "Wellington")</f>
        <v>5</v>
      </c>
    </row>
    <row r="18" spans="1:5" ht="15.6" x14ac:dyDescent="0.3">
      <c r="A18" s="27">
        <v>14</v>
      </c>
      <c r="B18" s="198" t="str">
        <f>Teams!C18</f>
        <v>U7 Wembdon FC Dragons</v>
      </c>
      <c r="C18" s="174">
        <f>Teams!D18</f>
        <v>1</v>
      </c>
      <c r="D18" s="178" t="s">
        <v>200</v>
      </c>
      <c r="E18" s="62">
        <f>COUNTIF('U7 Fixtures'!E$5:E$127, "Wembdon Dragons")</f>
        <v>5</v>
      </c>
    </row>
    <row r="20" spans="1:5" ht="15.6" x14ac:dyDescent="0.3">
      <c r="A20" s="22"/>
      <c r="B20" s="24"/>
      <c r="C20" s="22"/>
    </row>
    <row r="21" spans="1:5" ht="15" customHeight="1" x14ac:dyDescent="0.3"/>
    <row r="22" spans="1:5" ht="15" customHeight="1" x14ac:dyDescent="0.3"/>
  </sheetData>
  <sheetProtection sheet="1" objects="1" scenarios="1" formatCells="0" formatColumns="0"/>
  <mergeCells count="1">
    <mergeCell ref="D1:E1"/>
  </mergeCells>
  <hyperlinks>
    <hyperlink ref="D1" location="Home!A1" display="Home" xr:uid="{9156539C-E2F1-46EF-BB5E-9E09986DC6D7}"/>
  </hyperlinks>
  <pageMargins left="0.7" right="0.7" top="0.75" bottom="0.75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E125"/>
  <sheetViews>
    <sheetView showGridLines="0" view="pageBreakPreview" zoomScaleNormal="80" zoomScaleSheetLayoutView="100" workbookViewId="0">
      <selection activeCell="D121" sqref="D121"/>
    </sheetView>
  </sheetViews>
  <sheetFormatPr defaultRowHeight="14.4" x14ac:dyDescent="0.3"/>
  <cols>
    <col min="1" max="1" width="10.77734375" style="6" bestFit="1" customWidth="1"/>
    <col min="2" max="2" width="9.109375" style="3"/>
    <col min="3" max="3" width="9.88671875" style="3" bestFit="1" customWidth="1"/>
    <col min="4" max="4" width="96.44140625" style="2" bestFit="1" customWidth="1"/>
    <col min="5" max="5" width="20.33203125" style="2" customWidth="1"/>
    <col min="6" max="6" width="3.33203125" customWidth="1"/>
  </cols>
  <sheetData>
    <row r="1" spans="1:5" ht="33.75" customHeight="1" x14ac:dyDescent="0.3">
      <c r="A1" s="207" t="s">
        <v>716</v>
      </c>
      <c r="B1" s="207"/>
      <c r="C1" s="207"/>
      <c r="D1" s="207"/>
      <c r="E1" s="207"/>
    </row>
    <row r="2" spans="1:5" ht="33.75" customHeight="1" x14ac:dyDescent="0.3">
      <c r="A2" s="208" t="s">
        <v>37</v>
      </c>
      <c r="B2" s="208"/>
      <c r="C2" s="2"/>
      <c r="D2" s="16"/>
      <c r="E2" s="16"/>
    </row>
    <row r="3" spans="1:5" x14ac:dyDescent="0.3">
      <c r="A3" s="2"/>
      <c r="B3" s="2"/>
      <c r="C3" s="2"/>
    </row>
    <row r="4" spans="1:5" x14ac:dyDescent="0.3">
      <c r="A4" s="30" t="s">
        <v>23</v>
      </c>
      <c r="B4" s="31" t="s">
        <v>24</v>
      </c>
      <c r="C4" s="31" t="s">
        <v>709</v>
      </c>
      <c r="D4" s="32" t="s">
        <v>14</v>
      </c>
      <c r="E4" s="32" t="s">
        <v>25</v>
      </c>
    </row>
    <row r="5" spans="1:5" x14ac:dyDescent="0.3">
      <c r="A5" s="175">
        <v>45563</v>
      </c>
      <c r="B5" s="147">
        <v>0.41666666666666669</v>
      </c>
      <c r="C5" s="147" t="s">
        <v>1</v>
      </c>
      <c r="D5" s="46" t="s">
        <v>203</v>
      </c>
      <c r="E5" s="166" t="s">
        <v>194</v>
      </c>
    </row>
    <row r="6" spans="1:5" x14ac:dyDescent="0.3">
      <c r="A6" s="175">
        <v>45563</v>
      </c>
      <c r="B6" s="147">
        <v>0.41666666666666669</v>
      </c>
      <c r="C6" s="147" t="s">
        <v>1</v>
      </c>
      <c r="D6" s="46" t="s">
        <v>204</v>
      </c>
      <c r="E6" s="166" t="s">
        <v>112</v>
      </c>
    </row>
    <row r="7" spans="1:5" x14ac:dyDescent="0.3">
      <c r="A7" s="175">
        <v>45563</v>
      </c>
      <c r="B7" s="147">
        <v>0.41666666666666669</v>
      </c>
      <c r="C7" s="147" t="s">
        <v>1</v>
      </c>
      <c r="D7" s="46" t="s">
        <v>205</v>
      </c>
      <c r="E7" s="166" t="s">
        <v>196</v>
      </c>
    </row>
    <row r="8" spans="1:5" x14ac:dyDescent="0.3">
      <c r="A8" s="175">
        <v>45563</v>
      </c>
      <c r="B8" s="147">
        <v>0.41666666666666669</v>
      </c>
      <c r="C8" s="147" t="s">
        <v>1</v>
      </c>
      <c r="D8" s="46" t="s">
        <v>206</v>
      </c>
      <c r="E8" s="166" t="s">
        <v>107</v>
      </c>
    </row>
    <row r="9" spans="1:5" x14ac:dyDescent="0.3">
      <c r="A9" s="175">
        <v>45563</v>
      </c>
      <c r="B9" s="147">
        <v>0.41666666666666669</v>
      </c>
      <c r="C9" s="147" t="s">
        <v>1</v>
      </c>
      <c r="D9" s="46" t="s">
        <v>207</v>
      </c>
      <c r="E9" s="166" t="s">
        <v>108</v>
      </c>
    </row>
    <row r="10" spans="1:5" x14ac:dyDescent="0.3">
      <c r="A10" s="175">
        <v>45563</v>
      </c>
      <c r="B10" s="147">
        <v>0.41666666666666669</v>
      </c>
      <c r="C10" s="147" t="s">
        <v>1</v>
      </c>
      <c r="D10" s="46" t="s">
        <v>723</v>
      </c>
      <c r="E10" s="166"/>
    </row>
    <row r="11" spans="1:5" x14ac:dyDescent="0.3">
      <c r="A11" s="175">
        <v>45563</v>
      </c>
      <c r="B11" s="147">
        <v>0.41666666666666669</v>
      </c>
      <c r="C11" s="147" t="s">
        <v>1</v>
      </c>
      <c r="D11" s="46" t="s">
        <v>208</v>
      </c>
      <c r="E11" s="166" t="s">
        <v>199</v>
      </c>
    </row>
    <row r="12" spans="1:5" x14ac:dyDescent="0.3">
      <c r="A12" s="175"/>
      <c r="B12" s="147"/>
      <c r="C12" s="147"/>
      <c r="D12" s="46"/>
      <c r="E12" s="166"/>
    </row>
    <row r="13" spans="1:5" x14ac:dyDescent="0.3">
      <c r="A13" s="48" t="s">
        <v>23</v>
      </c>
      <c r="B13" s="48" t="s">
        <v>24</v>
      </c>
      <c r="C13" s="31" t="s">
        <v>709</v>
      </c>
      <c r="D13" s="49" t="s">
        <v>15</v>
      </c>
      <c r="E13" s="49" t="s">
        <v>25</v>
      </c>
    </row>
    <row r="14" spans="1:5" x14ac:dyDescent="0.3">
      <c r="A14" s="53">
        <v>45577</v>
      </c>
      <c r="B14" s="147">
        <v>0.41666666666666669</v>
      </c>
      <c r="C14" s="147" t="s">
        <v>1</v>
      </c>
      <c r="D14" s="46" t="s">
        <v>209</v>
      </c>
      <c r="E14" s="166" t="s">
        <v>200</v>
      </c>
    </row>
    <row r="15" spans="1:5" x14ac:dyDescent="0.3">
      <c r="A15" s="53">
        <v>45577</v>
      </c>
      <c r="B15" s="147">
        <v>0.41666666666666669</v>
      </c>
      <c r="C15" s="147" t="s">
        <v>1</v>
      </c>
      <c r="D15" s="46" t="s">
        <v>725</v>
      </c>
      <c r="E15" s="166"/>
    </row>
    <row r="16" spans="1:5" x14ac:dyDescent="0.3">
      <c r="A16" s="53">
        <v>45577</v>
      </c>
      <c r="B16" s="147">
        <v>0.41666666666666669</v>
      </c>
      <c r="C16" s="147" t="s">
        <v>1</v>
      </c>
      <c r="D16" s="46" t="s">
        <v>210</v>
      </c>
      <c r="E16" s="166" t="s">
        <v>104</v>
      </c>
    </row>
    <row r="17" spans="1:5" x14ac:dyDescent="0.3">
      <c r="A17" s="53">
        <v>45577</v>
      </c>
      <c r="B17" s="147">
        <v>0.41666666666666669</v>
      </c>
      <c r="C17" s="147" t="s">
        <v>1</v>
      </c>
      <c r="D17" s="46" t="s">
        <v>211</v>
      </c>
      <c r="E17" s="166" t="s">
        <v>195</v>
      </c>
    </row>
    <row r="18" spans="1:5" x14ac:dyDescent="0.3">
      <c r="A18" s="53">
        <v>45577</v>
      </c>
      <c r="B18" s="147">
        <v>0.41666666666666669</v>
      </c>
      <c r="C18" s="147" t="s">
        <v>1</v>
      </c>
      <c r="D18" s="46" t="s">
        <v>212</v>
      </c>
      <c r="E18" s="166" t="s">
        <v>110</v>
      </c>
    </row>
    <row r="19" spans="1:5" x14ac:dyDescent="0.3">
      <c r="A19" s="53">
        <v>45577</v>
      </c>
      <c r="B19" s="147">
        <v>0.41666666666666669</v>
      </c>
      <c r="C19" s="147" t="s">
        <v>1</v>
      </c>
      <c r="D19" s="46" t="s">
        <v>213</v>
      </c>
      <c r="E19" s="166" t="s">
        <v>105</v>
      </c>
    </row>
    <row r="20" spans="1:5" x14ac:dyDescent="0.3">
      <c r="A20" s="53">
        <v>45577</v>
      </c>
      <c r="B20" s="147">
        <v>0.41666666666666669</v>
      </c>
      <c r="C20" s="147" t="s">
        <v>1</v>
      </c>
      <c r="D20" s="46" t="s">
        <v>214</v>
      </c>
      <c r="E20" s="166" t="s">
        <v>194</v>
      </c>
    </row>
    <row r="21" spans="1:5" x14ac:dyDescent="0.3">
      <c r="A21" s="53"/>
      <c r="B21" s="147"/>
      <c r="C21" s="147"/>
      <c r="D21" s="46"/>
      <c r="E21" s="166"/>
    </row>
    <row r="22" spans="1:5" x14ac:dyDescent="0.3">
      <c r="A22" s="157">
        <v>45949</v>
      </c>
      <c r="B22" s="158" t="s">
        <v>95</v>
      </c>
      <c r="C22" s="158" t="s">
        <v>1</v>
      </c>
      <c r="D22" s="156" t="s">
        <v>381</v>
      </c>
      <c r="E22" s="156"/>
    </row>
    <row r="23" spans="1:5" x14ac:dyDescent="0.3">
      <c r="A23" s="53"/>
      <c r="B23" s="147"/>
      <c r="C23" s="147"/>
      <c r="D23" s="46"/>
      <c r="E23" s="166"/>
    </row>
    <row r="24" spans="1:5" x14ac:dyDescent="0.3">
      <c r="A24" s="48" t="s">
        <v>23</v>
      </c>
      <c r="B24" s="48" t="s">
        <v>24</v>
      </c>
      <c r="C24" s="31" t="s">
        <v>709</v>
      </c>
      <c r="D24" s="49" t="s">
        <v>16</v>
      </c>
      <c r="E24" s="49" t="s">
        <v>25</v>
      </c>
    </row>
    <row r="25" spans="1:5" x14ac:dyDescent="0.3">
      <c r="A25" s="53">
        <v>45605</v>
      </c>
      <c r="B25" s="147">
        <v>0.41666666666666669</v>
      </c>
      <c r="C25" s="147" t="s">
        <v>1</v>
      </c>
      <c r="D25" s="46" t="s">
        <v>215</v>
      </c>
      <c r="E25" s="166" t="s">
        <v>112</v>
      </c>
    </row>
    <row r="26" spans="1:5" x14ac:dyDescent="0.3">
      <c r="A26" s="53">
        <v>45605</v>
      </c>
      <c r="B26" s="147">
        <v>0.41666666666666669</v>
      </c>
      <c r="C26" s="147" t="s">
        <v>1</v>
      </c>
      <c r="D26" s="46" t="s">
        <v>216</v>
      </c>
      <c r="E26" s="166" t="s">
        <v>196</v>
      </c>
    </row>
    <row r="27" spans="1:5" x14ac:dyDescent="0.3">
      <c r="A27" s="53">
        <v>45605</v>
      </c>
      <c r="B27" s="147">
        <v>0.41666666666666669</v>
      </c>
      <c r="C27" s="147" t="s">
        <v>1</v>
      </c>
      <c r="D27" s="46" t="s">
        <v>217</v>
      </c>
      <c r="E27" s="166" t="s">
        <v>107</v>
      </c>
    </row>
    <row r="28" spans="1:5" x14ac:dyDescent="0.3">
      <c r="A28" s="53">
        <v>45605</v>
      </c>
      <c r="B28" s="147">
        <v>0.41666666666666669</v>
      </c>
      <c r="C28" s="147" t="s">
        <v>1</v>
      </c>
      <c r="D28" s="46" t="s">
        <v>218</v>
      </c>
      <c r="E28" s="166" t="s">
        <v>108</v>
      </c>
    </row>
    <row r="29" spans="1:5" x14ac:dyDescent="0.3">
      <c r="A29" s="53">
        <v>45605</v>
      </c>
      <c r="B29" s="147">
        <v>0.41666666666666669</v>
      </c>
      <c r="C29" s="147" t="s">
        <v>1</v>
      </c>
      <c r="D29" s="46" t="s">
        <v>219</v>
      </c>
      <c r="E29" s="166" t="s">
        <v>109</v>
      </c>
    </row>
    <row r="30" spans="1:5" x14ac:dyDescent="0.3">
      <c r="A30" s="53">
        <v>45605</v>
      </c>
      <c r="B30" s="147">
        <v>0.41666666666666669</v>
      </c>
      <c r="C30" s="147" t="s">
        <v>1</v>
      </c>
      <c r="D30" s="46" t="s">
        <v>220</v>
      </c>
      <c r="E30" s="166" t="s">
        <v>199</v>
      </c>
    </row>
    <row r="31" spans="1:5" x14ac:dyDescent="0.3">
      <c r="A31" s="53">
        <v>45605</v>
      </c>
      <c r="B31" s="147">
        <v>0.41666666666666669</v>
      </c>
      <c r="C31" s="147" t="s">
        <v>1</v>
      </c>
      <c r="D31" s="46" t="s">
        <v>724</v>
      </c>
      <c r="E31" s="166"/>
    </row>
    <row r="32" spans="1:5" x14ac:dyDescent="0.3">
      <c r="A32" s="53"/>
      <c r="B32" s="147"/>
      <c r="C32" s="147"/>
      <c r="D32" s="46"/>
      <c r="E32" s="166"/>
    </row>
    <row r="33" spans="1:5" x14ac:dyDescent="0.3">
      <c r="A33" s="48" t="s">
        <v>23</v>
      </c>
      <c r="B33" s="48" t="s">
        <v>24</v>
      </c>
      <c r="C33" s="31" t="s">
        <v>709</v>
      </c>
      <c r="D33" s="49" t="s">
        <v>17</v>
      </c>
      <c r="E33" s="49" t="s">
        <v>25</v>
      </c>
    </row>
    <row r="34" spans="1:5" x14ac:dyDescent="0.3">
      <c r="A34" s="53">
        <v>45619</v>
      </c>
      <c r="B34" s="147">
        <v>0.41666666666666669</v>
      </c>
      <c r="C34" s="147" t="s">
        <v>1</v>
      </c>
      <c r="D34" s="46" t="s">
        <v>726</v>
      </c>
      <c r="E34" s="166"/>
    </row>
    <row r="35" spans="1:5" x14ac:dyDescent="0.3">
      <c r="A35" s="53">
        <v>45619</v>
      </c>
      <c r="B35" s="147">
        <v>0.41666666666666669</v>
      </c>
      <c r="C35" s="147" t="s">
        <v>1</v>
      </c>
      <c r="D35" s="46" t="s">
        <v>221</v>
      </c>
      <c r="E35" s="166" t="s">
        <v>104</v>
      </c>
    </row>
    <row r="36" spans="1:5" x14ac:dyDescent="0.3">
      <c r="A36" s="53">
        <v>45619</v>
      </c>
      <c r="B36" s="147">
        <v>0.41666666666666669</v>
      </c>
      <c r="C36" s="147" t="s">
        <v>1</v>
      </c>
      <c r="D36" s="46" t="s">
        <v>222</v>
      </c>
      <c r="E36" s="166" t="s">
        <v>195</v>
      </c>
    </row>
    <row r="37" spans="1:5" x14ac:dyDescent="0.3">
      <c r="A37" s="53">
        <v>45619</v>
      </c>
      <c r="B37" s="147">
        <v>0.41666666666666669</v>
      </c>
      <c r="C37" s="147" t="s">
        <v>1</v>
      </c>
      <c r="D37" s="46" t="s">
        <v>223</v>
      </c>
      <c r="E37" s="166" t="s">
        <v>110</v>
      </c>
    </row>
    <row r="38" spans="1:5" x14ac:dyDescent="0.3">
      <c r="A38" s="53">
        <v>45619</v>
      </c>
      <c r="B38" s="147">
        <v>0.41666666666666669</v>
      </c>
      <c r="C38" s="147" t="s">
        <v>1</v>
      </c>
      <c r="D38" s="46" t="s">
        <v>224</v>
      </c>
      <c r="E38" s="166" t="s">
        <v>105</v>
      </c>
    </row>
    <row r="39" spans="1:5" x14ac:dyDescent="0.3">
      <c r="A39" s="53">
        <v>45619</v>
      </c>
      <c r="B39" s="147">
        <v>0.41666666666666669</v>
      </c>
      <c r="C39" s="147" t="s">
        <v>1</v>
      </c>
      <c r="D39" s="46" t="s">
        <v>225</v>
      </c>
      <c r="E39" s="166" t="s">
        <v>194</v>
      </c>
    </row>
    <row r="40" spans="1:5" x14ac:dyDescent="0.3">
      <c r="A40" s="53">
        <v>45619</v>
      </c>
      <c r="B40" s="147">
        <v>0.41666666666666669</v>
      </c>
      <c r="C40" s="147" t="s">
        <v>1</v>
      </c>
      <c r="D40" s="46" t="s">
        <v>226</v>
      </c>
      <c r="E40" s="166" t="s">
        <v>112</v>
      </c>
    </row>
    <row r="41" spans="1:5" x14ac:dyDescent="0.3">
      <c r="A41" s="53"/>
      <c r="B41" s="147"/>
      <c r="C41" s="147"/>
      <c r="D41" s="46"/>
      <c r="E41" s="166"/>
    </row>
    <row r="42" spans="1:5" x14ac:dyDescent="0.3">
      <c r="A42" s="48" t="s">
        <v>23</v>
      </c>
      <c r="B42" s="48" t="s">
        <v>24</v>
      </c>
      <c r="C42" s="31" t="s">
        <v>709</v>
      </c>
      <c r="D42" s="49" t="s">
        <v>18</v>
      </c>
      <c r="E42" s="49" t="s">
        <v>25</v>
      </c>
    </row>
    <row r="43" spans="1:5" x14ac:dyDescent="0.3">
      <c r="A43" s="53">
        <v>45633</v>
      </c>
      <c r="B43" s="147">
        <v>0.41666666666666669</v>
      </c>
      <c r="C43" s="147" t="s">
        <v>1</v>
      </c>
      <c r="D43" s="46" t="s">
        <v>227</v>
      </c>
      <c r="E43" s="166" t="s">
        <v>196</v>
      </c>
    </row>
    <row r="44" spans="1:5" x14ac:dyDescent="0.3">
      <c r="A44" s="53">
        <v>45633</v>
      </c>
      <c r="B44" s="147">
        <v>0.41666666666666669</v>
      </c>
      <c r="C44" s="147" t="s">
        <v>1</v>
      </c>
      <c r="D44" s="46" t="s">
        <v>228</v>
      </c>
      <c r="E44" s="166" t="s">
        <v>107</v>
      </c>
    </row>
    <row r="45" spans="1:5" x14ac:dyDescent="0.3">
      <c r="A45" s="53">
        <v>45633</v>
      </c>
      <c r="B45" s="147">
        <v>0.41666666666666669</v>
      </c>
      <c r="C45" s="147" t="s">
        <v>1</v>
      </c>
      <c r="D45" s="46" t="s">
        <v>229</v>
      </c>
      <c r="E45" s="166" t="s">
        <v>108</v>
      </c>
    </row>
    <row r="46" spans="1:5" x14ac:dyDescent="0.3">
      <c r="A46" s="53">
        <v>45633</v>
      </c>
      <c r="B46" s="147">
        <v>0.41666666666666669</v>
      </c>
      <c r="C46" s="147" t="s">
        <v>1</v>
      </c>
      <c r="D46" s="46" t="s">
        <v>230</v>
      </c>
      <c r="E46" s="166" t="s">
        <v>109</v>
      </c>
    </row>
    <row r="47" spans="1:5" x14ac:dyDescent="0.3">
      <c r="A47" s="53">
        <v>45633</v>
      </c>
      <c r="B47" s="147">
        <v>0.41666666666666669</v>
      </c>
      <c r="C47" s="147" t="s">
        <v>1</v>
      </c>
      <c r="D47" s="46" t="s">
        <v>231</v>
      </c>
      <c r="E47" s="166" t="s">
        <v>199</v>
      </c>
    </row>
    <row r="48" spans="1:5" x14ac:dyDescent="0.3">
      <c r="A48" s="53">
        <v>45633</v>
      </c>
      <c r="B48" s="147">
        <v>0.41666666666666669</v>
      </c>
      <c r="C48" s="147" t="s">
        <v>1</v>
      </c>
      <c r="D48" s="46" t="s">
        <v>232</v>
      </c>
      <c r="E48" s="166" t="s">
        <v>103</v>
      </c>
    </row>
    <row r="49" spans="1:5" x14ac:dyDescent="0.3">
      <c r="A49" s="53">
        <v>45633</v>
      </c>
      <c r="B49" s="147">
        <v>0.41666666666666669</v>
      </c>
      <c r="C49" s="147" t="s">
        <v>1</v>
      </c>
      <c r="D49" s="46" t="s">
        <v>727</v>
      </c>
      <c r="E49" s="166"/>
    </row>
    <row r="50" spans="1:5" x14ac:dyDescent="0.3">
      <c r="A50" s="53"/>
      <c r="B50" s="147"/>
      <c r="C50" s="147"/>
      <c r="D50" s="46"/>
      <c r="E50" s="166"/>
    </row>
    <row r="51" spans="1:5" x14ac:dyDescent="0.3">
      <c r="A51" s="48" t="s">
        <v>23</v>
      </c>
      <c r="B51" s="48" t="s">
        <v>24</v>
      </c>
      <c r="C51" s="31" t="s">
        <v>709</v>
      </c>
      <c r="D51" s="49" t="s">
        <v>19</v>
      </c>
      <c r="E51" s="49" t="s">
        <v>25</v>
      </c>
    </row>
    <row r="52" spans="1:5" x14ac:dyDescent="0.3">
      <c r="A52" s="53">
        <v>45647</v>
      </c>
      <c r="B52" s="147">
        <v>0.41666666666666669</v>
      </c>
      <c r="C52" s="147" t="s">
        <v>1</v>
      </c>
      <c r="D52" s="46" t="s">
        <v>233</v>
      </c>
      <c r="E52" s="166" t="s">
        <v>200</v>
      </c>
    </row>
    <row r="53" spans="1:5" x14ac:dyDescent="0.3">
      <c r="A53" s="53">
        <v>45647</v>
      </c>
      <c r="B53" s="147">
        <v>0.41666666666666669</v>
      </c>
      <c r="C53" s="147" t="s">
        <v>1</v>
      </c>
      <c r="D53" s="46" t="s">
        <v>728</v>
      </c>
      <c r="E53" s="166"/>
    </row>
    <row r="54" spans="1:5" x14ac:dyDescent="0.3">
      <c r="A54" s="53">
        <v>45647</v>
      </c>
      <c r="B54" s="147">
        <v>0.41666666666666669</v>
      </c>
      <c r="C54" s="147" t="s">
        <v>1</v>
      </c>
      <c r="D54" s="46" t="s">
        <v>235</v>
      </c>
      <c r="E54" s="166" t="s">
        <v>110</v>
      </c>
    </row>
    <row r="55" spans="1:5" x14ac:dyDescent="0.3">
      <c r="A55" s="53">
        <v>45647</v>
      </c>
      <c r="B55" s="147">
        <v>0.41666666666666669</v>
      </c>
      <c r="C55" s="147" t="s">
        <v>1</v>
      </c>
      <c r="D55" s="46" t="s">
        <v>236</v>
      </c>
      <c r="E55" s="166" t="s">
        <v>105</v>
      </c>
    </row>
    <row r="56" spans="1:5" x14ac:dyDescent="0.3">
      <c r="A56" s="53">
        <v>45647</v>
      </c>
      <c r="B56" s="147">
        <v>0.41666666666666669</v>
      </c>
      <c r="C56" s="147" t="s">
        <v>1</v>
      </c>
      <c r="D56" s="46" t="s">
        <v>237</v>
      </c>
      <c r="E56" s="166" t="s">
        <v>194</v>
      </c>
    </row>
    <row r="57" spans="1:5" x14ac:dyDescent="0.3">
      <c r="A57" s="53">
        <v>45647</v>
      </c>
      <c r="B57" s="147">
        <v>0.41666666666666669</v>
      </c>
      <c r="C57" s="147" t="s">
        <v>1</v>
      </c>
      <c r="D57" s="46" t="s">
        <v>238</v>
      </c>
      <c r="E57" s="166" t="s">
        <v>112</v>
      </c>
    </row>
    <row r="58" spans="1:5" x14ac:dyDescent="0.3">
      <c r="A58" s="53">
        <v>45647</v>
      </c>
      <c r="B58" s="147">
        <v>0.41666666666666669</v>
      </c>
      <c r="C58" s="147" t="s">
        <v>1</v>
      </c>
      <c r="D58" s="46" t="s">
        <v>239</v>
      </c>
      <c r="E58" s="166" t="s">
        <v>196</v>
      </c>
    </row>
    <row r="59" spans="1:5" x14ac:dyDescent="0.3">
      <c r="A59" s="53"/>
      <c r="B59" s="147"/>
      <c r="C59" s="147"/>
      <c r="D59" s="46"/>
      <c r="E59" s="166"/>
    </row>
    <row r="60" spans="1:5" x14ac:dyDescent="0.3">
      <c r="A60" s="48" t="s">
        <v>23</v>
      </c>
      <c r="B60" s="48" t="s">
        <v>24</v>
      </c>
      <c r="C60" s="31" t="s">
        <v>709</v>
      </c>
      <c r="D60" s="49" t="s">
        <v>20</v>
      </c>
      <c r="E60" s="49" t="s">
        <v>25</v>
      </c>
    </row>
    <row r="61" spans="1:5" x14ac:dyDescent="0.3">
      <c r="A61" s="53">
        <v>45668</v>
      </c>
      <c r="B61" s="147">
        <v>0.41666666666666669</v>
      </c>
      <c r="C61" s="147" t="s">
        <v>1</v>
      </c>
      <c r="D61" s="46" t="s">
        <v>240</v>
      </c>
      <c r="E61" s="166" t="s">
        <v>107</v>
      </c>
    </row>
    <row r="62" spans="1:5" x14ac:dyDescent="0.3">
      <c r="A62" s="53">
        <v>45668</v>
      </c>
      <c r="B62" s="147">
        <v>0.41666666666666669</v>
      </c>
      <c r="C62" s="147" t="s">
        <v>1</v>
      </c>
      <c r="D62" s="46" t="s">
        <v>241</v>
      </c>
      <c r="E62" s="166" t="s">
        <v>108</v>
      </c>
    </row>
    <row r="63" spans="1:5" x14ac:dyDescent="0.3">
      <c r="A63" s="53">
        <v>45668</v>
      </c>
      <c r="B63" s="147">
        <v>0.41666666666666669</v>
      </c>
      <c r="C63" s="147" t="s">
        <v>1</v>
      </c>
      <c r="D63" s="46" t="s">
        <v>242</v>
      </c>
      <c r="E63" s="166" t="s">
        <v>109</v>
      </c>
    </row>
    <row r="64" spans="1:5" x14ac:dyDescent="0.3">
      <c r="A64" s="53">
        <v>45668</v>
      </c>
      <c r="B64" s="147">
        <v>0.41666666666666669</v>
      </c>
      <c r="C64" s="147" t="s">
        <v>1</v>
      </c>
      <c r="D64" s="46" t="s">
        <v>243</v>
      </c>
      <c r="E64" s="166" t="s">
        <v>199</v>
      </c>
    </row>
    <row r="65" spans="1:5" x14ac:dyDescent="0.3">
      <c r="A65" s="53">
        <v>45668</v>
      </c>
      <c r="B65" s="147">
        <v>0.41666666666666669</v>
      </c>
      <c r="C65" s="147" t="s">
        <v>1</v>
      </c>
      <c r="D65" s="46" t="s">
        <v>244</v>
      </c>
      <c r="E65" s="166" t="s">
        <v>103</v>
      </c>
    </row>
    <row r="66" spans="1:5" x14ac:dyDescent="0.3">
      <c r="A66" s="53">
        <v>45668</v>
      </c>
      <c r="B66" s="147">
        <v>0.41666666666666669</v>
      </c>
      <c r="C66" s="147" t="s">
        <v>1</v>
      </c>
      <c r="D66" s="46" t="s">
        <v>729</v>
      </c>
      <c r="E66" s="166"/>
    </row>
    <row r="67" spans="1:5" x14ac:dyDescent="0.3">
      <c r="A67" s="53">
        <v>45668</v>
      </c>
      <c r="B67" s="147">
        <v>0.41666666666666669</v>
      </c>
      <c r="C67" s="147" t="s">
        <v>1</v>
      </c>
      <c r="D67" s="46" t="s">
        <v>246</v>
      </c>
      <c r="E67" s="166" t="s">
        <v>104</v>
      </c>
    </row>
    <row r="68" spans="1:5" x14ac:dyDescent="0.3">
      <c r="A68" s="53"/>
      <c r="B68" s="147"/>
      <c r="C68" s="147"/>
      <c r="D68" s="46"/>
      <c r="E68" s="166"/>
    </row>
    <row r="69" spans="1:5" x14ac:dyDescent="0.3">
      <c r="A69" s="48" t="s">
        <v>23</v>
      </c>
      <c r="B69" s="48" t="s">
        <v>24</v>
      </c>
      <c r="C69" s="31" t="s">
        <v>709</v>
      </c>
      <c r="D69" s="49" t="s">
        <v>21</v>
      </c>
      <c r="E69" s="49" t="s">
        <v>25</v>
      </c>
    </row>
    <row r="70" spans="1:5" x14ac:dyDescent="0.3">
      <c r="A70" s="53">
        <v>45682</v>
      </c>
      <c r="B70" s="147">
        <v>0.41666666666666669</v>
      </c>
      <c r="C70" s="147" t="s">
        <v>1</v>
      </c>
      <c r="D70" s="46" t="s">
        <v>247</v>
      </c>
      <c r="E70" s="166" t="s">
        <v>200</v>
      </c>
    </row>
    <row r="71" spans="1:5" x14ac:dyDescent="0.3">
      <c r="A71" s="53">
        <v>45682</v>
      </c>
      <c r="B71" s="147">
        <v>0.41666666666666669</v>
      </c>
      <c r="C71" s="147" t="s">
        <v>1</v>
      </c>
      <c r="D71" s="46" t="s">
        <v>248</v>
      </c>
      <c r="E71" s="166" t="s">
        <v>110</v>
      </c>
    </row>
    <row r="72" spans="1:5" x14ac:dyDescent="0.3">
      <c r="A72" s="53">
        <v>45682</v>
      </c>
      <c r="B72" s="147">
        <v>0.41666666666666669</v>
      </c>
      <c r="C72" s="147" t="s">
        <v>1</v>
      </c>
      <c r="D72" s="46" t="s">
        <v>730</v>
      </c>
      <c r="E72" s="166"/>
    </row>
    <row r="73" spans="1:5" x14ac:dyDescent="0.3">
      <c r="A73" s="53">
        <v>45682</v>
      </c>
      <c r="B73" s="147">
        <v>0.41666666666666669</v>
      </c>
      <c r="C73" s="147" t="s">
        <v>1</v>
      </c>
      <c r="D73" s="46" t="s">
        <v>250</v>
      </c>
      <c r="E73" s="166" t="s">
        <v>194</v>
      </c>
    </row>
    <row r="74" spans="1:5" x14ac:dyDescent="0.3">
      <c r="A74" s="53">
        <v>45682</v>
      </c>
      <c r="B74" s="147">
        <v>0.41666666666666669</v>
      </c>
      <c r="C74" s="147" t="s">
        <v>1</v>
      </c>
      <c r="D74" s="46" t="s">
        <v>251</v>
      </c>
      <c r="E74" s="166" t="s">
        <v>112</v>
      </c>
    </row>
    <row r="75" spans="1:5" x14ac:dyDescent="0.3">
      <c r="A75" s="53">
        <v>45682</v>
      </c>
      <c r="B75" s="147">
        <v>0.41666666666666669</v>
      </c>
      <c r="C75" s="147" t="s">
        <v>1</v>
      </c>
      <c r="D75" s="46" t="s">
        <v>252</v>
      </c>
      <c r="E75" s="166" t="s">
        <v>196</v>
      </c>
    </row>
    <row r="76" spans="1:5" x14ac:dyDescent="0.3">
      <c r="A76" s="53">
        <v>45682</v>
      </c>
      <c r="B76" s="147">
        <v>0.41666666666666669</v>
      </c>
      <c r="C76" s="147" t="s">
        <v>1</v>
      </c>
      <c r="D76" s="46" t="s">
        <v>253</v>
      </c>
      <c r="E76" s="166" t="s">
        <v>107</v>
      </c>
    </row>
    <row r="77" spans="1:5" x14ac:dyDescent="0.3">
      <c r="A77" s="53"/>
      <c r="B77" s="147"/>
      <c r="C77" s="147"/>
      <c r="D77" s="46"/>
      <c r="E77" s="166"/>
    </row>
    <row r="78" spans="1:5" x14ac:dyDescent="0.3">
      <c r="A78" s="48" t="s">
        <v>23</v>
      </c>
      <c r="B78" s="48" t="s">
        <v>24</v>
      </c>
      <c r="C78" s="31" t="s">
        <v>709</v>
      </c>
      <c r="D78" s="49" t="s">
        <v>22</v>
      </c>
      <c r="E78" s="49" t="s">
        <v>25</v>
      </c>
    </row>
    <row r="79" spans="1:5" x14ac:dyDescent="0.3">
      <c r="A79" s="53">
        <v>45696</v>
      </c>
      <c r="B79" s="147">
        <v>0.41666666666666669</v>
      </c>
      <c r="C79" s="147" t="s">
        <v>1</v>
      </c>
      <c r="D79" s="46" t="s">
        <v>254</v>
      </c>
      <c r="E79" s="166" t="s">
        <v>108</v>
      </c>
    </row>
    <row r="80" spans="1:5" x14ac:dyDescent="0.3">
      <c r="A80" s="53">
        <v>45696</v>
      </c>
      <c r="B80" s="147">
        <v>0.41666666666666669</v>
      </c>
      <c r="C80" s="147" t="s">
        <v>1</v>
      </c>
      <c r="D80" s="46" t="s">
        <v>255</v>
      </c>
      <c r="E80" s="166" t="s">
        <v>109</v>
      </c>
    </row>
    <row r="81" spans="1:5" x14ac:dyDescent="0.3">
      <c r="A81" s="53">
        <v>45696</v>
      </c>
      <c r="B81" s="147">
        <v>0.41666666666666669</v>
      </c>
      <c r="C81" s="147" t="s">
        <v>1</v>
      </c>
      <c r="D81" s="46" t="s">
        <v>256</v>
      </c>
      <c r="E81" s="166" t="s">
        <v>199</v>
      </c>
    </row>
    <row r="82" spans="1:5" x14ac:dyDescent="0.3">
      <c r="A82" s="53">
        <v>45696</v>
      </c>
      <c r="B82" s="147">
        <v>0.41666666666666669</v>
      </c>
      <c r="C82" s="147" t="s">
        <v>1</v>
      </c>
      <c r="D82" s="46" t="s">
        <v>257</v>
      </c>
      <c r="E82" s="166" t="s">
        <v>103</v>
      </c>
    </row>
    <row r="83" spans="1:5" x14ac:dyDescent="0.3">
      <c r="A83" s="53">
        <v>45696</v>
      </c>
      <c r="B83" s="147">
        <v>0.41666666666666669</v>
      </c>
      <c r="C83" s="147" t="s">
        <v>1</v>
      </c>
      <c r="D83" s="46" t="s">
        <v>491</v>
      </c>
      <c r="E83" s="166"/>
    </row>
    <row r="84" spans="1:5" x14ac:dyDescent="0.3">
      <c r="A84" s="53">
        <v>45696</v>
      </c>
      <c r="B84" s="147">
        <v>0.41666666666666669</v>
      </c>
      <c r="C84" s="147" t="s">
        <v>1</v>
      </c>
      <c r="D84" s="46" t="s">
        <v>258</v>
      </c>
      <c r="E84" s="166" t="s">
        <v>104</v>
      </c>
    </row>
    <row r="85" spans="1:5" x14ac:dyDescent="0.3">
      <c r="A85" s="53">
        <v>45696</v>
      </c>
      <c r="B85" s="147">
        <v>0.41666666666666669</v>
      </c>
      <c r="C85" s="147" t="s">
        <v>1</v>
      </c>
      <c r="D85" s="46" t="s">
        <v>259</v>
      </c>
      <c r="E85" s="166" t="s">
        <v>195</v>
      </c>
    </row>
    <row r="86" spans="1:5" x14ac:dyDescent="0.3">
      <c r="A86" s="53"/>
      <c r="B86" s="147"/>
      <c r="C86" s="147"/>
      <c r="D86" s="46"/>
      <c r="E86" s="166"/>
    </row>
    <row r="87" spans="1:5" x14ac:dyDescent="0.3">
      <c r="A87" s="48" t="s">
        <v>23</v>
      </c>
      <c r="B87" s="48" t="s">
        <v>24</v>
      </c>
      <c r="C87" s="31" t="s">
        <v>709</v>
      </c>
      <c r="D87" s="49" t="s">
        <v>26</v>
      </c>
      <c r="E87" s="49" t="s">
        <v>25</v>
      </c>
    </row>
    <row r="88" spans="1:5" x14ac:dyDescent="0.3">
      <c r="A88" s="53">
        <v>45710</v>
      </c>
      <c r="B88" s="147">
        <v>0.41666666666666669</v>
      </c>
      <c r="C88" s="147" t="s">
        <v>1</v>
      </c>
      <c r="D88" s="46" t="s">
        <v>260</v>
      </c>
      <c r="E88" s="166" t="s">
        <v>200</v>
      </c>
    </row>
    <row r="89" spans="1:5" x14ac:dyDescent="0.3">
      <c r="A89" s="53">
        <v>45710</v>
      </c>
      <c r="B89" s="147">
        <v>0.41666666666666669</v>
      </c>
      <c r="C89" s="147" t="s">
        <v>1</v>
      </c>
      <c r="D89" s="46" t="s">
        <v>261</v>
      </c>
      <c r="E89" s="166" t="s">
        <v>105</v>
      </c>
    </row>
    <row r="90" spans="1:5" x14ac:dyDescent="0.3">
      <c r="A90" s="53">
        <v>45710</v>
      </c>
      <c r="B90" s="147">
        <v>0.41666666666666669</v>
      </c>
      <c r="C90" s="147" t="s">
        <v>1</v>
      </c>
      <c r="D90" s="46" t="s">
        <v>262</v>
      </c>
      <c r="E90" s="166" t="s">
        <v>194</v>
      </c>
    </row>
    <row r="91" spans="1:5" x14ac:dyDescent="0.3">
      <c r="A91" s="53">
        <v>45710</v>
      </c>
      <c r="B91" s="147">
        <v>0.41666666666666669</v>
      </c>
      <c r="C91" s="147" t="s">
        <v>1</v>
      </c>
      <c r="D91" s="46" t="s">
        <v>502</v>
      </c>
      <c r="E91" s="166"/>
    </row>
    <row r="92" spans="1:5" x14ac:dyDescent="0.3">
      <c r="A92" s="53">
        <v>45710</v>
      </c>
      <c r="B92" s="147">
        <v>0.41666666666666669</v>
      </c>
      <c r="C92" s="147" t="s">
        <v>1</v>
      </c>
      <c r="D92" s="46" t="s">
        <v>264</v>
      </c>
      <c r="E92" s="166" t="s">
        <v>196</v>
      </c>
    </row>
    <row r="93" spans="1:5" x14ac:dyDescent="0.3">
      <c r="A93" s="53">
        <v>45710</v>
      </c>
      <c r="B93" s="147">
        <v>0.41666666666666669</v>
      </c>
      <c r="C93" s="147" t="s">
        <v>1</v>
      </c>
      <c r="D93" s="46" t="s">
        <v>265</v>
      </c>
      <c r="E93" s="166" t="s">
        <v>107</v>
      </c>
    </row>
    <row r="94" spans="1:5" x14ac:dyDescent="0.3">
      <c r="A94" s="53">
        <v>45710</v>
      </c>
      <c r="B94" s="147">
        <v>0.41666666666666669</v>
      </c>
      <c r="C94" s="147" t="s">
        <v>1</v>
      </c>
      <c r="D94" s="46" t="s">
        <v>266</v>
      </c>
      <c r="E94" s="166" t="s">
        <v>108</v>
      </c>
    </row>
    <row r="95" spans="1:5" x14ac:dyDescent="0.3">
      <c r="A95" s="53"/>
      <c r="B95" s="147"/>
      <c r="C95" s="147"/>
      <c r="D95" s="46"/>
      <c r="E95" s="166"/>
    </row>
    <row r="96" spans="1:5" x14ac:dyDescent="0.3">
      <c r="A96" s="157">
        <v>45724</v>
      </c>
      <c r="B96" s="158" t="s">
        <v>95</v>
      </c>
      <c r="C96" s="158" t="s">
        <v>1</v>
      </c>
      <c r="D96" s="156" t="s">
        <v>379</v>
      </c>
      <c r="E96" s="156"/>
    </row>
    <row r="97" spans="1:5" x14ac:dyDescent="0.3">
      <c r="A97" s="53"/>
      <c r="B97" s="147"/>
      <c r="C97" s="147"/>
      <c r="D97" s="46"/>
      <c r="E97" s="166"/>
    </row>
    <row r="98" spans="1:5" x14ac:dyDescent="0.3">
      <c r="A98" s="48" t="s">
        <v>23</v>
      </c>
      <c r="B98" s="48" t="s">
        <v>24</v>
      </c>
      <c r="C98" s="31" t="s">
        <v>709</v>
      </c>
      <c r="D98" s="49" t="s">
        <v>27</v>
      </c>
      <c r="E98" s="49" t="s">
        <v>25</v>
      </c>
    </row>
    <row r="99" spans="1:5" x14ac:dyDescent="0.3">
      <c r="A99" s="53">
        <v>45731</v>
      </c>
      <c r="B99" s="147">
        <v>0.41666666666666669</v>
      </c>
      <c r="C99" s="147" t="s">
        <v>1</v>
      </c>
      <c r="D99" s="46" t="s">
        <v>267</v>
      </c>
      <c r="E99" s="166" t="s">
        <v>109</v>
      </c>
    </row>
    <row r="100" spans="1:5" x14ac:dyDescent="0.3">
      <c r="A100" s="53">
        <v>45731</v>
      </c>
      <c r="B100" s="147">
        <v>0.41666666666666669</v>
      </c>
      <c r="C100" s="147" t="s">
        <v>1</v>
      </c>
      <c r="D100" s="46" t="s">
        <v>268</v>
      </c>
      <c r="E100" s="166" t="s">
        <v>199</v>
      </c>
    </row>
    <row r="101" spans="1:5" x14ac:dyDescent="0.3">
      <c r="A101" s="53">
        <v>45731</v>
      </c>
      <c r="B101" s="147">
        <v>0.41666666666666669</v>
      </c>
      <c r="C101" s="147" t="s">
        <v>1</v>
      </c>
      <c r="D101" s="46" t="s">
        <v>269</v>
      </c>
      <c r="E101" s="166" t="s">
        <v>103</v>
      </c>
    </row>
    <row r="102" spans="1:5" x14ac:dyDescent="0.3">
      <c r="A102" s="53">
        <v>45731</v>
      </c>
      <c r="B102" s="147">
        <v>0.41666666666666669</v>
      </c>
      <c r="C102" s="147" t="s">
        <v>1</v>
      </c>
      <c r="D102" s="46" t="s">
        <v>731</v>
      </c>
      <c r="E102" s="166"/>
    </row>
    <row r="103" spans="1:5" x14ac:dyDescent="0.3">
      <c r="A103" s="53">
        <v>45731</v>
      </c>
      <c r="B103" s="147">
        <v>0.41666666666666669</v>
      </c>
      <c r="C103" s="147" t="s">
        <v>1</v>
      </c>
      <c r="D103" s="46" t="s">
        <v>270</v>
      </c>
      <c r="E103" s="166" t="s">
        <v>104</v>
      </c>
    </row>
    <row r="104" spans="1:5" x14ac:dyDescent="0.3">
      <c r="A104" s="53">
        <v>45731</v>
      </c>
      <c r="B104" s="147">
        <v>0.41666666666666669</v>
      </c>
      <c r="C104" s="147" t="s">
        <v>1</v>
      </c>
      <c r="D104" s="46" t="s">
        <v>271</v>
      </c>
      <c r="E104" s="166" t="s">
        <v>195</v>
      </c>
    </row>
    <row r="105" spans="1:5" x14ac:dyDescent="0.3">
      <c r="A105" s="53">
        <v>45731</v>
      </c>
      <c r="B105" s="147">
        <v>0.41666666666666669</v>
      </c>
      <c r="C105" s="147" t="s">
        <v>1</v>
      </c>
      <c r="D105" s="46" t="s">
        <v>272</v>
      </c>
      <c r="E105" s="166" t="s">
        <v>110</v>
      </c>
    </row>
    <row r="106" spans="1:5" x14ac:dyDescent="0.3">
      <c r="A106" s="53"/>
      <c r="B106" s="67"/>
      <c r="C106" s="67"/>
      <c r="D106" s="47"/>
      <c r="E106" s="47"/>
    </row>
    <row r="107" spans="1:5" x14ac:dyDescent="0.3">
      <c r="A107" s="48" t="s">
        <v>23</v>
      </c>
      <c r="B107" s="48" t="s">
        <v>24</v>
      </c>
      <c r="C107" s="31" t="s">
        <v>709</v>
      </c>
      <c r="D107" s="49" t="s">
        <v>201</v>
      </c>
      <c r="E107" s="49" t="s">
        <v>25</v>
      </c>
    </row>
    <row r="108" spans="1:5" x14ac:dyDescent="0.3">
      <c r="A108" s="53">
        <v>45745</v>
      </c>
      <c r="B108" s="147">
        <v>0.41666666666666669</v>
      </c>
      <c r="C108" s="147" t="s">
        <v>1</v>
      </c>
      <c r="D108" s="46" t="s">
        <v>273</v>
      </c>
      <c r="E108" s="166" t="s">
        <v>200</v>
      </c>
    </row>
    <row r="109" spans="1:5" x14ac:dyDescent="0.3">
      <c r="A109" s="53">
        <v>45745</v>
      </c>
      <c r="B109" s="147">
        <v>0.41666666666666669</v>
      </c>
      <c r="C109" s="147" t="s">
        <v>1</v>
      </c>
      <c r="D109" s="46" t="s">
        <v>274</v>
      </c>
      <c r="E109" s="166" t="s">
        <v>194</v>
      </c>
    </row>
    <row r="110" spans="1:5" x14ac:dyDescent="0.3">
      <c r="A110" s="53">
        <v>45745</v>
      </c>
      <c r="B110" s="147">
        <v>0.41666666666666669</v>
      </c>
      <c r="C110" s="147" t="s">
        <v>1</v>
      </c>
      <c r="D110" s="46" t="s">
        <v>275</v>
      </c>
      <c r="E110" s="166" t="s">
        <v>112</v>
      </c>
    </row>
    <row r="111" spans="1:5" x14ac:dyDescent="0.3">
      <c r="A111" s="53">
        <v>45745</v>
      </c>
      <c r="B111" s="147">
        <v>0.41666666666666669</v>
      </c>
      <c r="C111" s="147" t="s">
        <v>1</v>
      </c>
      <c r="D111" s="46" t="s">
        <v>276</v>
      </c>
      <c r="E111" s="166" t="s">
        <v>196</v>
      </c>
    </row>
    <row r="112" spans="1:5" x14ac:dyDescent="0.3">
      <c r="A112" s="53">
        <v>45745</v>
      </c>
      <c r="B112" s="147">
        <v>0.41666666666666669</v>
      </c>
      <c r="C112" s="147" t="s">
        <v>1</v>
      </c>
      <c r="D112" s="46" t="s">
        <v>503</v>
      </c>
      <c r="E112" s="166"/>
    </row>
    <row r="113" spans="1:5" x14ac:dyDescent="0.3">
      <c r="A113" s="53">
        <v>45745</v>
      </c>
      <c r="B113" s="147">
        <v>0.41666666666666669</v>
      </c>
      <c r="C113" s="147" t="s">
        <v>1</v>
      </c>
      <c r="D113" s="46" t="s">
        <v>278</v>
      </c>
      <c r="E113" s="166" t="s">
        <v>108</v>
      </c>
    </row>
    <row r="114" spans="1:5" x14ac:dyDescent="0.3">
      <c r="A114" s="53">
        <v>45745</v>
      </c>
      <c r="B114" s="147">
        <v>0.41666666666666669</v>
      </c>
      <c r="C114" s="147" t="s">
        <v>1</v>
      </c>
      <c r="D114" s="46" t="s">
        <v>279</v>
      </c>
      <c r="E114" s="166" t="s">
        <v>109</v>
      </c>
    </row>
    <row r="115" spans="1:5" x14ac:dyDescent="0.3">
      <c r="A115" s="53"/>
      <c r="B115" s="67"/>
      <c r="C115" s="67"/>
      <c r="D115" s="47"/>
      <c r="E115" s="47"/>
    </row>
    <row r="116" spans="1:5" x14ac:dyDescent="0.3">
      <c r="A116" s="48" t="s">
        <v>23</v>
      </c>
      <c r="B116" s="48" t="s">
        <v>24</v>
      </c>
      <c r="C116" s="31" t="s">
        <v>709</v>
      </c>
      <c r="D116" s="49" t="s">
        <v>202</v>
      </c>
      <c r="E116" s="49" t="s">
        <v>25</v>
      </c>
    </row>
    <row r="117" spans="1:5" x14ac:dyDescent="0.3">
      <c r="A117" s="53">
        <v>45759</v>
      </c>
      <c r="B117" s="147">
        <v>0.41666666666666669</v>
      </c>
      <c r="C117" s="147" t="s">
        <v>1</v>
      </c>
      <c r="D117" s="46" t="s">
        <v>280</v>
      </c>
      <c r="E117" s="166" t="s">
        <v>199</v>
      </c>
    </row>
    <row r="118" spans="1:5" x14ac:dyDescent="0.3">
      <c r="A118" s="53">
        <v>45759</v>
      </c>
      <c r="B118" s="147">
        <v>0.41666666666666669</v>
      </c>
      <c r="C118" s="147" t="s">
        <v>1</v>
      </c>
      <c r="D118" s="46" t="s">
        <v>281</v>
      </c>
      <c r="E118" s="166" t="s">
        <v>103</v>
      </c>
    </row>
    <row r="119" spans="1:5" x14ac:dyDescent="0.3">
      <c r="A119" s="53">
        <v>45759</v>
      </c>
      <c r="B119" s="147">
        <v>0.41666666666666669</v>
      </c>
      <c r="C119" s="147" t="s">
        <v>1</v>
      </c>
      <c r="D119" s="46" t="s">
        <v>504</v>
      </c>
      <c r="E119" s="166"/>
    </row>
    <row r="120" spans="1:5" x14ac:dyDescent="0.3">
      <c r="A120" s="53">
        <v>45759</v>
      </c>
      <c r="B120" s="147">
        <v>0.41666666666666669</v>
      </c>
      <c r="C120" s="147" t="s">
        <v>1</v>
      </c>
      <c r="D120" s="46" t="s">
        <v>283</v>
      </c>
      <c r="E120" s="166" t="s">
        <v>104</v>
      </c>
    </row>
    <row r="121" spans="1:5" x14ac:dyDescent="0.3">
      <c r="A121" s="53">
        <v>45759</v>
      </c>
      <c r="B121" s="147">
        <v>0.41666666666666669</v>
      </c>
      <c r="C121" s="147" t="s">
        <v>1</v>
      </c>
      <c r="D121" s="46" t="s">
        <v>284</v>
      </c>
      <c r="E121" s="166" t="s">
        <v>195</v>
      </c>
    </row>
    <row r="122" spans="1:5" x14ac:dyDescent="0.3">
      <c r="A122" s="53">
        <v>45759</v>
      </c>
      <c r="B122" s="147">
        <v>0.41666666666666669</v>
      </c>
      <c r="C122" s="147" t="s">
        <v>1</v>
      </c>
      <c r="D122" s="46" t="s">
        <v>285</v>
      </c>
      <c r="E122" s="166" t="s">
        <v>110</v>
      </c>
    </row>
    <row r="123" spans="1:5" x14ac:dyDescent="0.3">
      <c r="A123" s="53">
        <v>45759</v>
      </c>
      <c r="B123" s="147">
        <v>0.41666666666666669</v>
      </c>
      <c r="C123" s="147" t="s">
        <v>1</v>
      </c>
      <c r="D123" s="46" t="s">
        <v>286</v>
      </c>
      <c r="E123" s="166" t="s">
        <v>105</v>
      </c>
    </row>
    <row r="124" spans="1:5" x14ac:dyDescent="0.3">
      <c r="A124" s="53"/>
      <c r="B124" s="67"/>
      <c r="C124" s="67"/>
      <c r="D124" s="47"/>
      <c r="E124" s="47"/>
    </row>
    <row r="125" spans="1:5" x14ac:dyDescent="0.3">
      <c r="A125" s="159">
        <v>45794</v>
      </c>
      <c r="B125" s="160" t="s">
        <v>95</v>
      </c>
      <c r="C125" s="160" t="s">
        <v>1</v>
      </c>
      <c r="D125" s="161" t="s">
        <v>383</v>
      </c>
      <c r="E125" s="162" t="s">
        <v>54</v>
      </c>
    </row>
  </sheetData>
  <sheetProtection sheet="1" objects="1" scenarios="1" formatCells="0" formatColumns="0"/>
  <mergeCells count="2">
    <mergeCell ref="A1:E1"/>
    <mergeCell ref="A2:B2"/>
  </mergeCells>
  <conditionalFormatting sqref="A13:B13">
    <cfRule type="duplicateValues" dxfId="28" priority="31"/>
  </conditionalFormatting>
  <conditionalFormatting sqref="A24:B24">
    <cfRule type="duplicateValues" dxfId="27" priority="30"/>
  </conditionalFormatting>
  <conditionalFormatting sqref="A33:B33">
    <cfRule type="duplicateValues" dxfId="26" priority="29"/>
  </conditionalFormatting>
  <conditionalFormatting sqref="A42:B42">
    <cfRule type="duplicateValues" dxfId="25" priority="28"/>
  </conditionalFormatting>
  <conditionalFormatting sqref="A51:B51">
    <cfRule type="duplicateValues" dxfId="24" priority="27"/>
  </conditionalFormatting>
  <conditionalFormatting sqref="A60:B60">
    <cfRule type="duplicateValues" dxfId="23" priority="26"/>
  </conditionalFormatting>
  <conditionalFormatting sqref="A69:B69">
    <cfRule type="duplicateValues" dxfId="22" priority="21"/>
  </conditionalFormatting>
  <conditionalFormatting sqref="A78:B78">
    <cfRule type="duplicateValues" dxfId="21" priority="20"/>
  </conditionalFormatting>
  <conditionalFormatting sqref="A87:B87">
    <cfRule type="duplicateValues" dxfId="20" priority="19"/>
  </conditionalFormatting>
  <conditionalFormatting sqref="A98:B98">
    <cfRule type="duplicateValues" dxfId="19" priority="17"/>
  </conditionalFormatting>
  <conditionalFormatting sqref="A107:B107">
    <cfRule type="duplicateValues" dxfId="18" priority="14"/>
  </conditionalFormatting>
  <conditionalFormatting sqref="A116:B116">
    <cfRule type="duplicateValues" dxfId="17" priority="13"/>
  </conditionalFormatting>
  <conditionalFormatting sqref="A4:C4">
    <cfRule type="duplicateValues" dxfId="16" priority="32"/>
  </conditionalFormatting>
  <conditionalFormatting sqref="C13">
    <cfRule type="duplicateValues" dxfId="15" priority="12"/>
  </conditionalFormatting>
  <conditionalFormatting sqref="C24">
    <cfRule type="duplicateValues" dxfId="14" priority="11"/>
  </conditionalFormatting>
  <conditionalFormatting sqref="C33">
    <cfRule type="duplicateValues" dxfId="13" priority="10"/>
  </conditionalFormatting>
  <conditionalFormatting sqref="C42">
    <cfRule type="duplicateValues" dxfId="12" priority="9"/>
  </conditionalFormatting>
  <conditionalFormatting sqref="C51">
    <cfRule type="duplicateValues" dxfId="11" priority="8"/>
  </conditionalFormatting>
  <conditionalFormatting sqref="C60">
    <cfRule type="duplicateValues" dxfId="10" priority="7"/>
  </conditionalFormatting>
  <conditionalFormatting sqref="C69">
    <cfRule type="duplicateValues" dxfId="9" priority="6"/>
  </conditionalFormatting>
  <conditionalFormatting sqref="C78">
    <cfRule type="duplicateValues" dxfId="8" priority="5"/>
  </conditionalFormatting>
  <conditionalFormatting sqref="C87">
    <cfRule type="duplicateValues" dxfId="7" priority="4"/>
  </conditionalFormatting>
  <conditionalFormatting sqref="C98">
    <cfRule type="duplicateValues" dxfId="6" priority="3"/>
  </conditionalFormatting>
  <conditionalFormatting sqref="C107">
    <cfRule type="duplicateValues" dxfId="5" priority="2"/>
  </conditionalFormatting>
  <conditionalFormatting sqref="C116">
    <cfRule type="duplicateValues" dxfId="4" priority="1"/>
  </conditionalFormatting>
  <hyperlinks>
    <hyperlink ref="A2" location="Home!A1" display="Home" xr:uid="{44894332-144F-44CC-8AB6-54F34A82DCDB}"/>
  </hyperlinks>
  <pageMargins left="0.31496062992125984" right="0.31496062992125984" top="0.35433070866141736" bottom="0.35433070866141736" header="0.31496062992125984" footer="0.31496062992125984"/>
  <pageSetup paperSize="9" scale="64" fitToHeight="0" orientation="portrait" r:id="rId1"/>
  <rowBreaks count="1" manualBreakCount="1">
    <brk id="59" max="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259DA2A-4024-4F72-949B-7F084641CA5F}">
          <x14:formula1>
            <xm:f>'U7 Teams'!$D$4:$D$16</xm:f>
          </x14:formula1>
          <xm:sqref>E21:E23 E95 E86 E77 E68 E59 E50 E41 E32 E12 E97</xm:sqref>
        </x14:dataValidation>
        <x14:dataValidation type="list" allowBlank="1" showInputMessage="1" showErrorMessage="1" xr:uid="{DA68A00F-D74E-4CC6-BF90-F30B68097174}">
          <x14:formula1>
            <xm:f>'U7 Teams'!$D$4:$D$18</xm:f>
          </x14:formula1>
          <xm:sqref>E5:E11 E14:E20 E25:E31 E34:E40 E43:E49 E52:E58 E61:E67 E70:E76 E79:E85 E88:E94 E99:E105 E108:E114 E117:E123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U7 Fixtures (2)</vt:lpstr>
      <vt:lpstr>Home</vt:lpstr>
      <vt:lpstr>Applications</vt:lpstr>
      <vt:lpstr>Teams</vt:lpstr>
      <vt:lpstr>Fixture Dates - old</vt:lpstr>
      <vt:lpstr>Fixture Dates</vt:lpstr>
      <vt:lpstr>Term Dates</vt:lpstr>
      <vt:lpstr>U7 Teams</vt:lpstr>
      <vt:lpstr>U7 Fixtures</vt:lpstr>
      <vt:lpstr>U8 Teams</vt:lpstr>
      <vt:lpstr>U8 Fixtures</vt:lpstr>
      <vt:lpstr>U9 Teams</vt:lpstr>
      <vt:lpstr>U9 Fixtures</vt:lpstr>
      <vt:lpstr>U10 Teams</vt:lpstr>
      <vt:lpstr>U10 Fixtures</vt:lpstr>
      <vt:lpstr>'Fixture Dates'!Print_Area</vt:lpstr>
      <vt:lpstr>'Fixture Dates - old'!Print_Area</vt:lpstr>
      <vt:lpstr>Home!Print_Area</vt:lpstr>
      <vt:lpstr>Teams!Print_Area</vt:lpstr>
      <vt:lpstr>'Term Dates'!Print_Area</vt:lpstr>
      <vt:lpstr>'U10 Fixtures'!Print_Area</vt:lpstr>
      <vt:lpstr>'U10 Teams'!Print_Area</vt:lpstr>
      <vt:lpstr>'U7 Fixtures'!Print_Area</vt:lpstr>
      <vt:lpstr>'U7 Fixtures (2)'!Print_Area</vt:lpstr>
      <vt:lpstr>'U7 Teams'!Print_Area</vt:lpstr>
      <vt:lpstr>'U8 Fixtures'!Print_Area</vt:lpstr>
      <vt:lpstr>'U8 Teams'!Print_Area</vt:lpstr>
      <vt:lpstr>'U9 Fixtures'!Print_Area</vt:lpstr>
      <vt:lpstr>'U9 Teams'!Print_Area</vt:lpstr>
      <vt:lpstr>'U10 Fixtures'!Print_Titles</vt:lpstr>
      <vt:lpstr>'U8 Fixtures'!Print_Titles</vt:lpstr>
      <vt:lpstr>'U9 Fixtures'!Print_Titles</vt:lpstr>
    </vt:vector>
  </TitlesOfParts>
  <Company>Parsons Brinckerhoff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Martyn</dc:creator>
  <cp:lastModifiedBy>Martyn Lever</cp:lastModifiedBy>
  <cp:lastPrinted>2022-08-29T08:10:29Z</cp:lastPrinted>
  <dcterms:created xsi:type="dcterms:W3CDTF">2017-08-23T11:23:45Z</dcterms:created>
  <dcterms:modified xsi:type="dcterms:W3CDTF">2024-10-06T20:14:49Z</dcterms:modified>
</cp:coreProperties>
</file>